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8_{60743D31-13C5-44AD-835D-52C467E1AA9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19440" windowHeight="10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5" i="5" l="1"/>
  <c r="J5" i="5"/>
  <c r="V6" i="5"/>
  <c r="J6" i="5"/>
  <c r="V7" i="5"/>
  <c r="J7" i="5"/>
  <c r="V8" i="5"/>
  <c r="J8" i="5"/>
  <c r="V9" i="5"/>
  <c r="J9" i="5"/>
  <c r="V10" i="5"/>
  <c r="J10" i="5"/>
  <c r="V11" i="5"/>
  <c r="J11" i="5"/>
  <c r="V12" i="5"/>
  <c r="J12" i="5"/>
  <c r="V13" i="5"/>
  <c r="J13" i="5"/>
  <c r="V14" i="5"/>
  <c r="J14" i="5"/>
  <c r="V15" i="5"/>
  <c r="J15" i="5"/>
  <c r="V16" i="5"/>
  <c r="J16" i="5"/>
  <c r="V17" i="5"/>
  <c r="J17" i="5"/>
  <c r="V18" i="5"/>
  <c r="J18" i="5"/>
  <c r="V19" i="5"/>
  <c r="J19" i="5"/>
  <c r="V20" i="5"/>
  <c r="J20" i="5"/>
  <c r="V21" i="5"/>
  <c r="J21" i="5"/>
  <c r="V22" i="5"/>
  <c r="J22" i="5"/>
  <c r="V23" i="5"/>
  <c r="J23" i="5"/>
  <c r="V24" i="5"/>
  <c r="J24" i="5"/>
  <c r="V25" i="5"/>
  <c r="J25" i="5"/>
  <c r="V26" i="5"/>
  <c r="J26" i="5"/>
  <c r="V27" i="5"/>
  <c r="J27" i="5"/>
  <c r="V28" i="5"/>
  <c r="J28" i="5"/>
  <c r="V29" i="5"/>
  <c r="J29" i="5"/>
  <c r="V30" i="5"/>
  <c r="J30" i="5"/>
  <c r="V31" i="5"/>
  <c r="J31" i="5"/>
  <c r="V32" i="5"/>
  <c r="J32" i="5"/>
  <c r="V33" i="5"/>
  <c r="J33" i="5"/>
  <c r="V34" i="5"/>
  <c r="J34" i="5"/>
  <c r="V35" i="5"/>
  <c r="J35" i="5"/>
  <c r="V36" i="5"/>
  <c r="J36" i="5"/>
  <c r="V37" i="5"/>
  <c r="J37" i="5"/>
  <c r="V38" i="5"/>
  <c r="J38" i="5"/>
  <c r="V39" i="5"/>
  <c r="J39" i="5"/>
  <c r="V40" i="5"/>
  <c r="J40" i="5"/>
  <c r="V41" i="5"/>
  <c r="J41" i="5"/>
  <c r="V42" i="5"/>
  <c r="J42" i="5"/>
  <c r="V43" i="5"/>
  <c r="J43" i="5"/>
  <c r="V44" i="5"/>
  <c r="J44" i="5"/>
  <c r="V45" i="5"/>
  <c r="J45" i="5"/>
  <c r="V46" i="5"/>
  <c r="J46" i="5"/>
  <c r="V47" i="5"/>
  <c r="J47" i="5"/>
  <c r="V48" i="5"/>
  <c r="J48" i="5"/>
  <c r="V49" i="5"/>
  <c r="J49" i="5"/>
  <c r="V50" i="5"/>
  <c r="J50" i="5"/>
  <c r="V51" i="5"/>
  <c r="J51" i="5"/>
  <c r="V52" i="5"/>
  <c r="J52" i="5"/>
  <c r="V53" i="5"/>
  <c r="J53" i="5"/>
  <c r="V54" i="5"/>
  <c r="J54" i="5"/>
  <c r="V55" i="5"/>
  <c r="J55" i="5"/>
  <c r="V56" i="5"/>
  <c r="J56" i="5"/>
  <c r="V57" i="5"/>
  <c r="J57" i="5"/>
  <c r="V58" i="5"/>
  <c r="J58" i="5"/>
  <c r="V59" i="5"/>
  <c r="J59" i="5"/>
  <c r="V60" i="5"/>
  <c r="J60" i="5"/>
  <c r="V61" i="5"/>
  <c r="J61" i="5"/>
  <c r="V62" i="5"/>
  <c r="J62" i="5"/>
  <c r="V63" i="5"/>
  <c r="J63" i="5"/>
  <c r="V64" i="5"/>
  <c r="J64" i="5"/>
  <c r="V65" i="5"/>
  <c r="J65" i="5"/>
  <c r="V66" i="5"/>
  <c r="J66" i="5"/>
  <c r="V67" i="5"/>
  <c r="J67" i="5"/>
  <c r="V68" i="5"/>
  <c r="J68" i="5"/>
  <c r="V69" i="5"/>
  <c r="J69" i="5"/>
  <c r="V70" i="5"/>
  <c r="J70" i="5"/>
  <c r="V71" i="5"/>
  <c r="J71" i="5"/>
  <c r="V72" i="5"/>
  <c r="J72" i="5"/>
  <c r="V73" i="5"/>
  <c r="J73" i="5"/>
  <c r="V74" i="5"/>
  <c r="J74" i="5"/>
  <c r="V75" i="5"/>
  <c r="J75" i="5"/>
  <c r="V76" i="5"/>
  <c r="J76" i="5"/>
  <c r="V77" i="5"/>
  <c r="J77" i="5"/>
  <c r="V78" i="5"/>
  <c r="J78" i="5"/>
  <c r="V79" i="5"/>
  <c r="J79" i="5"/>
  <c r="V80" i="5"/>
  <c r="J80" i="5"/>
  <c r="V81" i="5"/>
  <c r="J81" i="5"/>
  <c r="V82" i="5"/>
  <c r="J82" i="5"/>
  <c r="V83" i="5"/>
  <c r="J83" i="5"/>
  <c r="V84" i="5"/>
  <c r="J84" i="5"/>
  <c r="V85" i="5"/>
  <c r="J85" i="5"/>
  <c r="V86" i="5"/>
  <c r="J86" i="5"/>
  <c r="V87" i="5"/>
  <c r="J87" i="5"/>
  <c r="V88" i="5"/>
  <c r="J88" i="5"/>
  <c r="V89" i="5"/>
  <c r="J89" i="5"/>
  <c r="V90" i="5"/>
  <c r="J90" i="5"/>
  <c r="V91" i="5"/>
  <c r="J91" i="5"/>
  <c r="V92" i="5"/>
  <c r="J92" i="5"/>
  <c r="V93" i="5"/>
  <c r="J93" i="5"/>
  <c r="V94" i="5"/>
  <c r="J94" i="5"/>
  <c r="V95" i="5"/>
  <c r="J95" i="5"/>
  <c r="V96" i="5"/>
  <c r="J96" i="5"/>
  <c r="V97" i="5"/>
  <c r="J97" i="5"/>
  <c r="V98" i="5"/>
  <c r="J98" i="5"/>
  <c r="V99" i="5"/>
  <c r="J99" i="5"/>
  <c r="V100" i="5"/>
  <c r="J100" i="5"/>
  <c r="V101" i="5"/>
  <c r="J101" i="5"/>
  <c r="V102" i="5"/>
  <c r="J102" i="5"/>
  <c r="V103" i="5"/>
  <c r="J103" i="5"/>
  <c r="V104" i="5"/>
  <c r="J104" i="5"/>
  <c r="V105" i="5"/>
  <c r="J105" i="5"/>
  <c r="V106" i="5"/>
  <c r="J106" i="5"/>
  <c r="V107" i="5"/>
  <c r="J107" i="5"/>
  <c r="V108" i="5"/>
  <c r="J108" i="5"/>
  <c r="V109" i="5"/>
  <c r="J109" i="5"/>
  <c r="V110" i="5"/>
  <c r="J110" i="5"/>
  <c r="V111" i="5"/>
  <c r="J111" i="5"/>
  <c r="V112" i="5"/>
  <c r="J112" i="5"/>
  <c r="V113" i="5"/>
  <c r="J113" i="5"/>
  <c r="V114" i="5"/>
  <c r="J114" i="5"/>
  <c r="V115" i="5"/>
  <c r="J115" i="5"/>
  <c r="V116" i="5"/>
  <c r="J116" i="5"/>
  <c r="V117" i="5"/>
  <c r="J117" i="5"/>
  <c r="V118" i="5"/>
  <c r="J118" i="5"/>
  <c r="V119" i="5"/>
  <c r="J119" i="5"/>
  <c r="V120" i="5"/>
  <c r="J120" i="5"/>
  <c r="V121" i="5"/>
  <c r="J121" i="5"/>
  <c r="V122" i="5"/>
  <c r="J122" i="5"/>
  <c r="V123" i="5"/>
  <c r="J123" i="5"/>
  <c r="V124" i="5"/>
  <c r="J124" i="5"/>
  <c r="V125" i="5"/>
  <c r="J125" i="5"/>
  <c r="V126" i="5"/>
  <c r="J126" i="5"/>
  <c r="V127" i="5"/>
  <c r="J127" i="5"/>
  <c r="V128" i="5"/>
  <c r="J128" i="5"/>
  <c r="V129" i="5"/>
  <c r="J129" i="5"/>
  <c r="V130" i="5"/>
  <c r="J130" i="5"/>
  <c r="V131" i="5"/>
  <c r="J131" i="5"/>
  <c r="V132" i="5"/>
  <c r="J132" i="5"/>
  <c r="V133" i="5"/>
  <c r="J133" i="5"/>
  <c r="V134" i="5"/>
  <c r="J134" i="5"/>
  <c r="V135" i="5"/>
  <c r="J135" i="5"/>
  <c r="V136" i="5"/>
  <c r="J136" i="5"/>
  <c r="V137" i="5"/>
  <c r="J137" i="5"/>
  <c r="V138" i="5"/>
  <c r="J138" i="5"/>
  <c r="V139" i="5"/>
  <c r="J139" i="5"/>
  <c r="V140" i="5"/>
  <c r="J140" i="5"/>
  <c r="V141" i="5"/>
  <c r="J141" i="5"/>
  <c r="V142" i="5"/>
  <c r="J142" i="5"/>
  <c r="V143" i="5"/>
  <c r="J143" i="5"/>
  <c r="V144" i="5"/>
  <c r="J144" i="5"/>
  <c r="V145" i="5"/>
  <c r="J145" i="5"/>
  <c r="V146" i="5"/>
  <c r="J146" i="5"/>
  <c r="V147" i="5"/>
  <c r="J147" i="5"/>
  <c r="V148" i="5"/>
  <c r="J148" i="5"/>
  <c r="V149" i="5"/>
  <c r="J149" i="5"/>
  <c r="V150" i="5"/>
  <c r="J150" i="5"/>
  <c r="V151" i="5"/>
  <c r="J151" i="5"/>
  <c r="V152" i="5"/>
  <c r="J152" i="5"/>
  <c r="V153" i="5"/>
  <c r="J153" i="5"/>
  <c r="V154" i="5"/>
  <c r="J154" i="5"/>
  <c r="V155" i="5"/>
  <c r="J155" i="5"/>
  <c r="V156" i="5"/>
  <c r="J156" i="5"/>
  <c r="V157" i="5"/>
  <c r="J157" i="5"/>
  <c r="V158" i="5"/>
  <c r="J158" i="5"/>
  <c r="V159" i="5"/>
  <c r="J159" i="5"/>
  <c r="V160" i="5"/>
  <c r="J160" i="5"/>
  <c r="V161" i="5"/>
  <c r="J161" i="5"/>
  <c r="V162" i="5"/>
  <c r="J162" i="5"/>
  <c r="V163" i="5"/>
  <c r="J163" i="5"/>
  <c r="V164" i="5"/>
  <c r="J164" i="5"/>
  <c r="V165" i="5"/>
  <c r="J165" i="5"/>
  <c r="V166" i="5"/>
  <c r="J166" i="5"/>
  <c r="V167" i="5"/>
  <c r="J167" i="5"/>
  <c r="V168" i="5"/>
  <c r="J168" i="5"/>
  <c r="V169" i="5"/>
  <c r="J169" i="5"/>
  <c r="V170" i="5"/>
  <c r="J170" i="5"/>
  <c r="V171" i="5"/>
  <c r="J171" i="5"/>
  <c r="V172" i="5"/>
  <c r="J172" i="5"/>
  <c r="V173" i="5"/>
  <c r="J173" i="5"/>
  <c r="V174" i="5"/>
  <c r="J174" i="5"/>
  <c r="V175" i="5"/>
  <c r="J175" i="5"/>
  <c r="V176" i="5"/>
  <c r="J176" i="5"/>
  <c r="V177" i="5"/>
  <c r="J177" i="5"/>
  <c r="V178" i="5"/>
  <c r="J178" i="5"/>
  <c r="V179" i="5"/>
  <c r="J179" i="5"/>
  <c r="V180" i="5"/>
  <c r="J180" i="5"/>
  <c r="V181" i="5"/>
  <c r="J181" i="5"/>
  <c r="V182" i="5"/>
  <c r="J182" i="5"/>
  <c r="V183" i="5"/>
  <c r="J183" i="5"/>
  <c r="V184" i="5"/>
  <c r="J184" i="5"/>
  <c r="V185" i="5"/>
  <c r="J185" i="5"/>
  <c r="V186" i="5"/>
  <c r="J186" i="5"/>
  <c r="V187" i="5"/>
  <c r="J187" i="5"/>
  <c r="V188" i="5"/>
  <c r="J188" i="5"/>
  <c r="V189" i="5"/>
  <c r="J189" i="5"/>
  <c r="V190" i="5"/>
  <c r="J190" i="5"/>
  <c r="V191" i="5"/>
  <c r="J191" i="5"/>
  <c r="V192" i="5"/>
  <c r="J192" i="5"/>
  <c r="V193" i="5"/>
  <c r="J193" i="5"/>
  <c r="V194" i="5"/>
  <c r="J194" i="5"/>
  <c r="V195" i="5"/>
  <c r="J195" i="5"/>
  <c r="V196" i="5"/>
  <c r="J196" i="5"/>
  <c r="V197" i="5"/>
  <c r="J197" i="5"/>
  <c r="V198" i="5"/>
  <c r="J198" i="5"/>
  <c r="V199" i="5"/>
  <c r="J199" i="5"/>
  <c r="V200" i="5"/>
  <c r="J200" i="5"/>
  <c r="V201" i="5"/>
  <c r="J201" i="5"/>
  <c r="V202" i="5"/>
  <c r="J202" i="5"/>
  <c r="V203" i="5"/>
  <c r="J203" i="5"/>
  <c r="V204" i="5"/>
  <c r="J204" i="5"/>
  <c r="V205" i="5"/>
  <c r="J205" i="5"/>
  <c r="V206" i="5"/>
  <c r="J206" i="5"/>
  <c r="V207" i="5"/>
  <c r="J207" i="5"/>
  <c r="V208" i="5"/>
  <c r="J208" i="5"/>
  <c r="V209" i="5"/>
  <c r="J209" i="5"/>
  <c r="V210" i="5"/>
  <c r="J210" i="5"/>
  <c r="V211" i="5"/>
  <c r="J211" i="5"/>
  <c r="V212" i="5"/>
  <c r="J212" i="5"/>
  <c r="V213" i="5"/>
  <c r="J213" i="5"/>
  <c r="V214" i="5"/>
  <c r="J214" i="5"/>
  <c r="V215" i="5"/>
  <c r="J215" i="5"/>
  <c r="G5" i="5"/>
  <c r="I5" i="5"/>
  <c r="G6" i="5"/>
  <c r="I6" i="5"/>
  <c r="G7" i="5"/>
  <c r="I7" i="5"/>
  <c r="G8" i="5"/>
  <c r="I8" i="5"/>
  <c r="G9" i="5"/>
  <c r="I9" i="5"/>
  <c r="G10" i="5"/>
  <c r="I10" i="5"/>
  <c r="G11" i="5"/>
  <c r="I11" i="5"/>
  <c r="G12" i="5"/>
  <c r="I12" i="5"/>
  <c r="G13" i="5"/>
  <c r="I13" i="5"/>
  <c r="G14" i="5"/>
  <c r="I14" i="5"/>
  <c r="G15" i="5"/>
  <c r="I15" i="5"/>
  <c r="G16" i="5"/>
  <c r="I16" i="5"/>
  <c r="G17" i="5"/>
  <c r="I17" i="5"/>
  <c r="G18" i="5"/>
  <c r="I18" i="5"/>
  <c r="G19" i="5"/>
  <c r="I19" i="5"/>
  <c r="G20" i="5"/>
  <c r="I20" i="5"/>
  <c r="G21" i="5"/>
  <c r="I21" i="5"/>
  <c r="G22" i="5"/>
  <c r="I22" i="5"/>
  <c r="G23" i="5"/>
  <c r="I23" i="5"/>
  <c r="G24" i="5"/>
  <c r="I24" i="5"/>
  <c r="G25" i="5"/>
  <c r="I25" i="5"/>
  <c r="G26" i="5"/>
  <c r="I26" i="5"/>
  <c r="G27" i="5"/>
  <c r="I27" i="5"/>
  <c r="G28" i="5"/>
  <c r="I28" i="5"/>
  <c r="G29" i="5"/>
  <c r="I29" i="5"/>
  <c r="G30" i="5"/>
  <c r="I30" i="5"/>
  <c r="G31" i="5"/>
  <c r="I31" i="5"/>
  <c r="G32" i="5"/>
  <c r="I32" i="5"/>
  <c r="G33" i="5"/>
  <c r="I33" i="5"/>
  <c r="G34" i="5"/>
  <c r="I34" i="5"/>
  <c r="G35" i="5"/>
  <c r="I35" i="5"/>
  <c r="G36" i="5"/>
  <c r="I36" i="5"/>
  <c r="G37" i="5"/>
  <c r="I37" i="5"/>
  <c r="G38" i="5"/>
  <c r="I38" i="5"/>
  <c r="G39" i="5"/>
  <c r="I39" i="5"/>
  <c r="G40" i="5"/>
  <c r="I40" i="5"/>
  <c r="G41" i="5"/>
  <c r="I41" i="5"/>
  <c r="G42" i="5"/>
  <c r="I42" i="5"/>
  <c r="G43" i="5"/>
  <c r="I43" i="5"/>
  <c r="G44" i="5"/>
  <c r="I44" i="5"/>
  <c r="G45" i="5"/>
  <c r="I45" i="5"/>
  <c r="G46" i="5"/>
  <c r="I46" i="5"/>
  <c r="G47" i="5"/>
  <c r="I47" i="5"/>
  <c r="G48" i="5"/>
  <c r="I48" i="5"/>
  <c r="G49" i="5"/>
  <c r="I49" i="5"/>
  <c r="G50" i="5"/>
  <c r="I50" i="5"/>
  <c r="G51" i="5"/>
  <c r="I51" i="5"/>
  <c r="G52" i="5"/>
  <c r="I52" i="5"/>
  <c r="G53" i="5"/>
  <c r="I53" i="5"/>
  <c r="G54" i="5"/>
  <c r="I54" i="5"/>
  <c r="G55" i="5"/>
  <c r="I55" i="5"/>
  <c r="G56" i="5"/>
  <c r="I56" i="5"/>
  <c r="G57" i="5"/>
  <c r="I57" i="5"/>
  <c r="G58" i="5"/>
  <c r="I58" i="5"/>
  <c r="G59" i="5"/>
  <c r="I59" i="5"/>
  <c r="G60" i="5"/>
  <c r="I60" i="5"/>
  <c r="G61" i="5"/>
  <c r="I61" i="5"/>
  <c r="G62" i="5"/>
  <c r="I62" i="5"/>
  <c r="G63" i="5"/>
  <c r="I63" i="5"/>
  <c r="G64" i="5"/>
  <c r="I64" i="5"/>
  <c r="G65" i="5"/>
  <c r="I65" i="5"/>
  <c r="G66" i="5"/>
  <c r="I66" i="5"/>
  <c r="G67" i="5"/>
  <c r="I67" i="5"/>
  <c r="G68" i="5"/>
  <c r="I68" i="5"/>
  <c r="G69" i="5"/>
  <c r="I69" i="5"/>
  <c r="G70" i="5"/>
  <c r="I70" i="5"/>
  <c r="G71" i="5"/>
  <c r="I71" i="5"/>
  <c r="G72" i="5"/>
  <c r="I72" i="5"/>
  <c r="G73" i="5"/>
  <c r="I73" i="5"/>
  <c r="G74" i="5"/>
  <c r="I74" i="5"/>
  <c r="G75" i="5"/>
  <c r="I75" i="5"/>
  <c r="G76" i="5"/>
  <c r="I76" i="5"/>
  <c r="G77" i="5"/>
  <c r="I77" i="5"/>
  <c r="G78" i="5"/>
  <c r="I78" i="5"/>
  <c r="G79" i="5"/>
  <c r="I79" i="5"/>
  <c r="G80" i="5"/>
  <c r="I80" i="5"/>
  <c r="G81" i="5"/>
  <c r="I81" i="5"/>
  <c r="G82" i="5"/>
  <c r="I82" i="5"/>
  <c r="G83" i="5"/>
  <c r="I83" i="5"/>
  <c r="G84" i="5"/>
  <c r="I84" i="5"/>
  <c r="G85" i="5"/>
  <c r="I85" i="5"/>
  <c r="G86" i="5"/>
  <c r="I86" i="5"/>
  <c r="G87" i="5"/>
  <c r="I87" i="5"/>
  <c r="G88" i="5"/>
  <c r="I88" i="5"/>
  <c r="G89" i="5"/>
  <c r="I89" i="5"/>
  <c r="G90" i="5"/>
  <c r="I90" i="5"/>
  <c r="G91" i="5"/>
  <c r="I91" i="5"/>
  <c r="G92" i="5"/>
  <c r="I92" i="5"/>
  <c r="G93" i="5"/>
  <c r="I93" i="5"/>
  <c r="G94" i="5"/>
  <c r="I94" i="5"/>
  <c r="G95" i="5"/>
  <c r="I95" i="5"/>
  <c r="G96" i="5"/>
  <c r="I96" i="5"/>
  <c r="G97" i="5"/>
  <c r="I97" i="5"/>
  <c r="G98" i="5"/>
  <c r="I98" i="5"/>
  <c r="G99" i="5"/>
  <c r="I99" i="5"/>
  <c r="G100" i="5"/>
  <c r="I100" i="5"/>
  <c r="G101" i="5"/>
  <c r="I101" i="5"/>
  <c r="G102" i="5"/>
  <c r="I102" i="5"/>
  <c r="G103" i="5"/>
  <c r="I103" i="5"/>
  <c r="G104" i="5"/>
  <c r="I104" i="5"/>
  <c r="G105" i="5"/>
  <c r="I105" i="5"/>
  <c r="G106" i="5"/>
  <c r="I106" i="5"/>
  <c r="G107" i="5"/>
  <c r="I107" i="5"/>
  <c r="G108" i="5"/>
  <c r="I108" i="5"/>
  <c r="G109" i="5"/>
  <c r="I109" i="5"/>
  <c r="G110" i="5"/>
  <c r="I110" i="5"/>
  <c r="G111" i="5"/>
  <c r="I111" i="5"/>
  <c r="G112" i="5"/>
  <c r="I112" i="5"/>
  <c r="G113" i="5"/>
  <c r="I113" i="5"/>
  <c r="G114" i="5"/>
  <c r="I114" i="5"/>
  <c r="G115" i="5"/>
  <c r="I115" i="5"/>
  <c r="G116" i="5"/>
  <c r="I116" i="5"/>
  <c r="G117" i="5"/>
  <c r="I117" i="5"/>
  <c r="G118" i="5"/>
  <c r="I118" i="5"/>
  <c r="G119" i="5"/>
  <c r="I119" i="5"/>
  <c r="G120" i="5"/>
  <c r="I120" i="5"/>
  <c r="G121" i="5"/>
  <c r="I121" i="5"/>
  <c r="G122" i="5"/>
  <c r="I122" i="5"/>
  <c r="G123" i="5"/>
  <c r="I123" i="5"/>
  <c r="G124" i="5"/>
  <c r="I124" i="5"/>
  <c r="G125" i="5"/>
  <c r="I125" i="5"/>
  <c r="G126" i="5"/>
  <c r="I126" i="5"/>
  <c r="G127" i="5"/>
  <c r="I127" i="5"/>
  <c r="G128" i="5"/>
  <c r="I128" i="5"/>
  <c r="G129" i="5"/>
  <c r="I129" i="5"/>
  <c r="G130" i="5"/>
  <c r="I130" i="5"/>
  <c r="G131" i="5"/>
  <c r="I131" i="5"/>
  <c r="G132" i="5"/>
  <c r="I132" i="5"/>
  <c r="G133" i="5"/>
  <c r="I133" i="5"/>
  <c r="G134" i="5"/>
  <c r="I134" i="5"/>
  <c r="G135" i="5"/>
  <c r="I135" i="5"/>
  <c r="G136" i="5"/>
  <c r="I136" i="5"/>
  <c r="G137" i="5"/>
  <c r="I137" i="5"/>
  <c r="G138" i="5"/>
  <c r="I138" i="5"/>
  <c r="G139" i="5"/>
  <c r="I139" i="5"/>
  <c r="G140" i="5"/>
  <c r="I140" i="5"/>
  <c r="G141" i="5"/>
  <c r="I141" i="5"/>
  <c r="G142" i="5"/>
  <c r="I142" i="5"/>
  <c r="G143" i="5"/>
  <c r="I143" i="5"/>
  <c r="G144" i="5"/>
  <c r="I144" i="5"/>
  <c r="G145" i="5"/>
  <c r="I145" i="5"/>
  <c r="G146" i="5"/>
  <c r="I146" i="5"/>
  <c r="G147" i="5"/>
  <c r="I147" i="5"/>
  <c r="G148" i="5"/>
  <c r="I148" i="5"/>
  <c r="G149" i="5"/>
  <c r="I149" i="5"/>
  <c r="G150" i="5"/>
  <c r="I150" i="5"/>
  <c r="G151" i="5"/>
  <c r="I151" i="5"/>
  <c r="G152" i="5"/>
  <c r="I152" i="5"/>
  <c r="G153" i="5"/>
  <c r="I153" i="5"/>
  <c r="G154" i="5"/>
  <c r="I154" i="5"/>
  <c r="G155" i="5"/>
  <c r="I155" i="5"/>
  <c r="G156" i="5"/>
  <c r="I156" i="5"/>
  <c r="G157" i="5"/>
  <c r="I157" i="5"/>
  <c r="G158" i="5"/>
  <c r="I158" i="5"/>
  <c r="G159" i="5"/>
  <c r="I159" i="5"/>
  <c r="G160" i="5"/>
  <c r="I160" i="5"/>
  <c r="G161" i="5"/>
  <c r="I161" i="5"/>
  <c r="G162" i="5"/>
  <c r="I162" i="5"/>
  <c r="G163" i="5"/>
  <c r="I163" i="5"/>
  <c r="G164" i="5"/>
  <c r="I164" i="5"/>
  <c r="G165" i="5"/>
  <c r="I165" i="5"/>
  <c r="G166" i="5"/>
  <c r="I166" i="5"/>
  <c r="G167" i="5"/>
  <c r="I167" i="5"/>
  <c r="G168" i="5"/>
  <c r="I168" i="5"/>
  <c r="G169" i="5"/>
  <c r="I169" i="5"/>
  <c r="G170" i="5"/>
  <c r="I170" i="5"/>
  <c r="G171" i="5"/>
  <c r="I171" i="5"/>
  <c r="G172" i="5"/>
  <c r="I172" i="5"/>
  <c r="G173" i="5"/>
  <c r="I173" i="5"/>
  <c r="G174" i="5"/>
  <c r="I174" i="5"/>
  <c r="G175" i="5"/>
  <c r="I175" i="5"/>
  <c r="G176" i="5"/>
  <c r="I176" i="5"/>
  <c r="G177" i="5"/>
  <c r="I177" i="5"/>
  <c r="G178" i="5"/>
  <c r="I178" i="5"/>
  <c r="G179" i="5"/>
  <c r="I179" i="5"/>
  <c r="G180" i="5"/>
  <c r="I180" i="5"/>
  <c r="G181" i="5"/>
  <c r="I181" i="5"/>
  <c r="G182" i="5"/>
  <c r="I182" i="5"/>
  <c r="G183" i="5"/>
  <c r="I183" i="5"/>
  <c r="G184" i="5"/>
  <c r="I184" i="5"/>
  <c r="G185" i="5"/>
  <c r="I185" i="5"/>
  <c r="G186" i="5"/>
  <c r="I186" i="5"/>
  <c r="G187" i="5"/>
  <c r="I187" i="5"/>
  <c r="G188" i="5"/>
  <c r="I188" i="5"/>
  <c r="G189" i="5"/>
  <c r="I189" i="5"/>
  <c r="G190" i="5"/>
  <c r="I190" i="5"/>
  <c r="G191" i="5"/>
  <c r="I191" i="5"/>
  <c r="G192" i="5"/>
  <c r="I192" i="5"/>
  <c r="G193" i="5"/>
  <c r="I193" i="5"/>
  <c r="G194" i="5"/>
  <c r="I194" i="5"/>
  <c r="G195" i="5"/>
  <c r="I195" i="5"/>
  <c r="G196" i="5"/>
  <c r="I196" i="5"/>
  <c r="G197" i="5"/>
  <c r="I197" i="5"/>
  <c r="G198" i="5"/>
  <c r="I198" i="5"/>
  <c r="G199" i="5"/>
  <c r="I199" i="5"/>
  <c r="G200" i="5"/>
  <c r="I200" i="5"/>
  <c r="G201" i="5"/>
  <c r="I201" i="5"/>
  <c r="G202" i="5"/>
  <c r="I202" i="5"/>
  <c r="G203" i="5"/>
  <c r="I203" i="5"/>
  <c r="G204" i="5"/>
  <c r="I204" i="5"/>
  <c r="G205" i="5"/>
  <c r="I205" i="5"/>
  <c r="G206" i="5"/>
  <c r="I206" i="5"/>
  <c r="G207" i="5"/>
  <c r="I207" i="5"/>
  <c r="G208" i="5"/>
  <c r="I208" i="5"/>
  <c r="G209" i="5"/>
  <c r="I209" i="5"/>
  <c r="G210" i="5"/>
  <c r="I210" i="5"/>
  <c r="G211" i="5"/>
  <c r="I211" i="5"/>
  <c r="G212" i="5"/>
  <c r="I212" i="5"/>
  <c r="G213" i="5"/>
  <c r="I213" i="5"/>
  <c r="G214" i="5"/>
  <c r="I214"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T5" i="5"/>
  <c r="S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X212" i="5"/>
  <c r="X209" i="5"/>
  <c r="R204" i="5"/>
  <c r="X189" i="5"/>
  <c r="R184" i="5"/>
  <c r="R156" i="5"/>
  <c r="R152" i="5"/>
  <c r="X149" i="5"/>
  <c r="R140" i="5"/>
  <c r="R136" i="5"/>
  <c r="X122" i="5"/>
  <c r="R120" i="5"/>
  <c r="X105" i="5"/>
  <c r="R97" i="5"/>
  <c r="R95"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8" i="5"/>
  <c r="S42" i="5"/>
  <c r="S74"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6"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X75" i="5"/>
  <c r="I763" i="5"/>
  <c r="I2157" i="5"/>
  <c r="R70"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X2341" i="5"/>
  <c r="R280" i="5"/>
  <c r="AB371" i="5"/>
  <c r="AB375" i="5"/>
  <c r="AB379" i="5"/>
  <c r="AB1057" i="5"/>
  <c r="H1881" i="5"/>
  <c r="AB2029" i="5"/>
  <c r="AB2394" i="5"/>
  <c r="I220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R779" i="5"/>
  <c r="I779" i="5"/>
  <c r="X779"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30" i="5"/>
  <c r="AB125"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X2388" i="5"/>
  <c r="AB24" i="5"/>
  <c r="R75"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9"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X25" i="5"/>
  <c r="R96" i="5"/>
  <c r="X96" i="5"/>
  <c r="X79" i="5"/>
  <c r="X47" i="5"/>
  <c r="R126" i="5"/>
  <c r="X126" i="5"/>
  <c r="AB894" i="5"/>
  <c r="S894" i="5"/>
  <c r="AB1862" i="5"/>
  <c r="S1862" i="5"/>
  <c r="R54" i="5"/>
  <c r="R74" i="5"/>
  <c r="R188" i="5"/>
  <c r="AB209" i="5"/>
  <c r="R224" i="5"/>
  <c r="F224" i="5"/>
  <c r="X224" i="5"/>
  <c r="F308" i="5"/>
  <c r="F356" i="5"/>
  <c r="R462" i="5"/>
  <c r="F585" i="5"/>
  <c r="I713" i="5"/>
  <c r="J713" i="5"/>
  <c r="S737" i="5"/>
  <c r="AB169" i="5"/>
  <c r="X451" i="5"/>
  <c r="H451" i="5"/>
  <c r="F451" i="5"/>
  <c r="S1496" i="5"/>
  <c r="X26" i="5"/>
  <c r="X63" i="5"/>
  <c r="R236" i="5"/>
  <c r="F236" i="5"/>
  <c r="X236" i="5"/>
  <c r="J261" i="5"/>
  <c r="AB261" i="5"/>
  <c r="AB297" i="5"/>
  <c r="F450" i="5"/>
  <c r="R452" i="5"/>
  <c r="J452" i="5"/>
  <c r="H452" i="5"/>
  <c r="F452" i="5"/>
  <c r="X106" i="5"/>
  <c r="R124" i="5"/>
  <c r="AB1446" i="5"/>
  <c r="S1446" i="5"/>
  <c r="R22" i="5"/>
  <c r="R90" i="5"/>
  <c r="AB113" i="5"/>
  <c r="R122" i="5"/>
  <c r="R166" i="5"/>
  <c r="X186" i="5"/>
  <c r="R186" i="5"/>
  <c r="I274" i="5"/>
  <c r="F274" i="5"/>
  <c r="I360" i="5"/>
  <c r="J360" i="5"/>
  <c r="H360" i="5"/>
  <c r="F360" i="5"/>
  <c r="I478" i="5"/>
  <c r="H478" i="5"/>
  <c r="X478" i="5"/>
  <c r="F573" i="5"/>
  <c r="S640" i="5"/>
  <c r="R59" i="5"/>
  <c r="R110" i="5"/>
  <c r="R170" i="5"/>
  <c r="X467" i="5"/>
  <c r="F467" i="5"/>
  <c r="R561" i="5"/>
  <c r="I1847" i="5"/>
  <c r="H1847" i="5"/>
  <c r="AB165" i="5"/>
  <c r="R200" i="5"/>
  <c r="R244" i="5"/>
  <c r="I460" i="5"/>
  <c r="F460" i="5"/>
  <c r="J551" i="5"/>
  <c r="H551" i="5"/>
  <c r="AB177" i="5"/>
  <c r="R298" i="5"/>
  <c r="J298" i="5"/>
  <c r="X391" i="5"/>
  <c r="I391" i="5"/>
  <c r="H391" i="5"/>
  <c r="AB109" i="5"/>
  <c r="R30"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AB189" i="5"/>
  <c r="AB262" i="5"/>
  <c r="AB274" i="5"/>
  <c r="AB356" i="5"/>
  <c r="AB364" i="5"/>
  <c r="AB433" i="5"/>
  <c r="F497" i="5"/>
  <c r="AB550" i="5"/>
  <c r="F559" i="5"/>
  <c r="AB695" i="5"/>
  <c r="R695" i="5"/>
  <c r="S712" i="5"/>
  <c r="S744" i="5"/>
  <c r="AB807" i="5"/>
  <c r="H871" i="5"/>
  <c r="AB871" i="5"/>
  <c r="AB881" i="5"/>
  <c r="S881" i="5"/>
  <c r="S949" i="5"/>
  <c r="F974" i="5"/>
  <c r="H974" i="5"/>
  <c r="H1102" i="5"/>
  <c r="F1102"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1" i="5"/>
  <c r="X61" i="5"/>
  <c r="R73" i="5"/>
  <c r="X73" i="5"/>
  <c r="R108" i="5"/>
  <c r="R132" i="5"/>
  <c r="R168" i="5"/>
  <c r="X168" i="5"/>
  <c r="X194" i="5"/>
  <c r="R194" i="5"/>
  <c r="R67" i="5"/>
  <c r="X67" i="5"/>
  <c r="R19" i="5"/>
  <c r="X19" i="5"/>
  <c r="X35" i="5"/>
  <c r="R35" i="5"/>
  <c r="R138" i="5"/>
  <c r="X138" i="5"/>
  <c r="X192" i="5"/>
  <c r="H226" i="5"/>
  <c r="X226" i="5"/>
  <c r="R226" i="5"/>
  <c r="F226" i="5"/>
  <c r="J226" i="5"/>
  <c r="I226" i="5"/>
  <c r="R41" i="5"/>
  <c r="X41" i="5"/>
  <c r="R142" i="5"/>
  <c r="X142" i="5"/>
  <c r="X176" i="5"/>
  <c r="R176" i="5"/>
  <c r="X182" i="5"/>
  <c r="R182" i="5"/>
  <c r="R240" i="5"/>
  <c r="F240" i="5"/>
  <c r="H246" i="5"/>
  <c r="I246" i="5"/>
  <c r="X246" i="5"/>
  <c r="F246" i="5"/>
  <c r="R246" i="5"/>
  <c r="J246" i="5"/>
  <c r="H258" i="5"/>
  <c r="X258" i="5"/>
  <c r="R258" i="5"/>
  <c r="J258" i="5"/>
  <c r="I258" i="5"/>
  <c r="F258" i="5"/>
  <c r="R172" i="5"/>
  <c r="R93" i="5"/>
  <c r="X93" i="5"/>
  <c r="R98" i="5"/>
  <c r="X98" i="5"/>
  <c r="R134" i="5"/>
  <c r="X134" i="5"/>
  <c r="X158" i="5"/>
  <c r="R158" i="5"/>
  <c r="I372" i="5"/>
  <c r="R372" i="5"/>
  <c r="J372" i="5"/>
  <c r="H372" i="5"/>
  <c r="F372" i="5"/>
  <c r="X27" i="5"/>
  <c r="R27" i="5"/>
  <c r="R83" i="5"/>
  <c r="X83" i="5"/>
  <c r="R51" i="5"/>
  <c r="X51" i="5"/>
  <c r="R77" i="5"/>
  <c r="X77" i="5"/>
  <c r="R89" i="5"/>
  <c r="X89" i="5"/>
  <c r="X128" i="5"/>
  <c r="R198" i="5"/>
  <c r="X198" i="5"/>
  <c r="X130" i="5"/>
  <c r="R130" i="5"/>
  <c r="R57" i="5"/>
  <c r="X57" i="5"/>
  <c r="R104" i="5"/>
  <c r="X104" i="5"/>
  <c r="X118" i="5"/>
  <c r="R118" i="5"/>
  <c r="R196" i="5"/>
  <c r="H222" i="5"/>
  <c r="R222" i="5"/>
  <c r="J222" i="5"/>
  <c r="F222" i="5"/>
  <c r="I222" i="5"/>
  <c r="X222" i="5"/>
  <c r="R228" i="5"/>
  <c r="F228" i="5"/>
  <c r="X228" i="5"/>
  <c r="R336" i="5"/>
  <c r="J336" i="5"/>
  <c r="H336" i="5"/>
  <c r="F336" i="5"/>
  <c r="X336" i="5"/>
  <c r="X31" i="5"/>
  <c r="X112" i="5"/>
  <c r="R112" i="5"/>
  <c r="R154" i="5"/>
  <c r="X154" i="5"/>
  <c r="R202" i="5"/>
  <c r="X202" i="5"/>
  <c r="R248" i="5"/>
  <c r="F248" i="5"/>
  <c r="R39" i="5"/>
  <c r="R55"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2" i="5"/>
  <c r="X45" i="5"/>
  <c r="X55" i="5"/>
  <c r="AB117" i="5"/>
  <c r="AB129"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8" i="5"/>
  <c r="X23" i="5"/>
  <c r="AB26" i="5"/>
  <c r="X39" i="5"/>
  <c r="AB22" i="5"/>
  <c r="R25" i="5"/>
  <c r="R47" i="5"/>
  <c r="R63" i="5"/>
  <c r="R79" i="5"/>
  <c r="R94" i="5"/>
  <c r="AB107" i="5"/>
  <c r="X110" i="5"/>
  <c r="AB123" i="5"/>
  <c r="AB127" i="5"/>
  <c r="X136" i="5"/>
  <c r="AB145" i="5"/>
  <c r="R146" i="5"/>
  <c r="X165" i="5"/>
  <c r="X166" i="5"/>
  <c r="AB171"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AB133" i="5"/>
  <c r="AB141" i="5"/>
  <c r="X144" i="5"/>
  <c r="X160" i="5"/>
  <c r="AB197"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3" i="5"/>
  <c r="X49" i="5"/>
  <c r="X65" i="5"/>
  <c r="X81" i="5"/>
  <c r="X109" i="5"/>
  <c r="AB137" i="5"/>
  <c r="AB153" i="5"/>
  <c r="AB157"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AB32" i="5"/>
  <c r="X53" i="5"/>
  <c r="X69" i="5"/>
  <c r="X85" i="5"/>
  <c r="X94" i="5"/>
  <c r="R100" i="5"/>
  <c r="R144" i="5"/>
  <c r="X146" i="5"/>
  <c r="AB161" i="5"/>
  <c r="R164"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3" i="5"/>
  <c r="X28" i="5"/>
  <c r="AB114" i="5"/>
  <c r="R145" i="5"/>
  <c r="AB178" i="5"/>
  <c r="AB200" i="5"/>
  <c r="H233" i="5"/>
  <c r="F233" i="5"/>
  <c r="R233" i="5"/>
  <c r="J233" i="5"/>
  <c r="I233" i="5"/>
  <c r="H253" i="5"/>
  <c r="F253" i="5"/>
  <c r="X253" i="5"/>
  <c r="R253" i="5"/>
  <c r="J253" i="5"/>
  <c r="I253" i="5"/>
  <c r="H285" i="5"/>
  <c r="F285" i="5"/>
  <c r="X285" i="5"/>
  <c r="R285" i="5"/>
  <c r="J285" i="5"/>
  <c r="I285" i="5"/>
  <c r="AB319" i="5"/>
  <c r="AB411" i="5"/>
  <c r="AB104" i="5"/>
  <c r="R113" i="5"/>
  <c r="AB136" i="5"/>
  <c r="AB146" i="5"/>
  <c r="AB168" i="5"/>
  <c r="R177" i="5"/>
  <c r="AB239" i="5"/>
  <c r="H269" i="5"/>
  <c r="F269" i="5"/>
  <c r="X269" i="5"/>
  <c r="R269" i="5"/>
  <c r="J269" i="5"/>
  <c r="I269" i="5"/>
  <c r="R310" i="5"/>
  <c r="H310" i="5"/>
  <c r="I310" i="5"/>
  <c r="F310" i="5"/>
  <c r="J310" i="5"/>
  <c r="R5" i="5"/>
  <c r="AB20" i="5"/>
  <c r="R21" i="5"/>
  <c r="AB28" i="5"/>
  <c r="R29" i="5"/>
  <c r="AB34" i="5"/>
  <c r="AB38" i="5"/>
  <c r="AB42" i="5"/>
  <c r="AB46" i="5"/>
  <c r="AB50" i="5"/>
  <c r="AB54" i="5"/>
  <c r="AB58" i="5"/>
  <c r="AB62" i="5"/>
  <c r="AB66" i="5"/>
  <c r="AB70" i="5"/>
  <c r="AB74" i="5"/>
  <c r="AB78" i="5"/>
  <c r="AB82" i="5"/>
  <c r="AB86" i="5"/>
  <c r="AB90" i="5"/>
  <c r="AB97" i="5"/>
  <c r="AB103" i="5"/>
  <c r="AB116" i="5"/>
  <c r="X124" i="5"/>
  <c r="R125" i="5"/>
  <c r="AB126" i="5"/>
  <c r="AB135" i="5"/>
  <c r="AB148" i="5"/>
  <c r="X156" i="5"/>
  <c r="R157" i="5"/>
  <c r="AB158" i="5"/>
  <c r="AB167" i="5"/>
  <c r="X177" i="5"/>
  <c r="AB180" i="5"/>
  <c r="R189" i="5"/>
  <c r="AB190" i="5"/>
  <c r="AB199" i="5"/>
  <c r="F217" i="5"/>
  <c r="R217" i="5"/>
  <c r="J217" i="5"/>
  <c r="I217" i="5"/>
  <c r="AB219" i="5"/>
  <c r="H237" i="5"/>
  <c r="F237" i="5"/>
  <c r="X237" i="5"/>
  <c r="R237" i="5"/>
  <c r="J237" i="5"/>
  <c r="I237" i="5"/>
  <c r="AB243" i="5"/>
  <c r="AB259" i="5"/>
  <c r="AB275" i="5"/>
  <c r="AB291" i="5"/>
  <c r="AB5" i="5"/>
  <c r="AB21" i="5"/>
  <c r="AB29" i="5"/>
  <c r="AB35" i="5"/>
  <c r="AB39" i="5"/>
  <c r="AB43" i="5"/>
  <c r="AB47" i="5"/>
  <c r="AB51" i="5"/>
  <c r="AB55" i="5"/>
  <c r="AB59" i="5"/>
  <c r="AB63" i="5"/>
  <c r="AB67" i="5"/>
  <c r="AB71" i="5"/>
  <c r="AB75" i="5"/>
  <c r="AB79" i="5"/>
  <c r="AB83" i="5"/>
  <c r="AB87" i="5"/>
  <c r="AB91" i="5"/>
  <c r="AB94" i="5"/>
  <c r="AB98" i="5"/>
  <c r="R105" i="5"/>
  <c r="AB106" i="5"/>
  <c r="AB115" i="5"/>
  <c r="AB128" i="5"/>
  <c r="R137" i="5"/>
  <c r="AB138" i="5"/>
  <c r="AB147" i="5"/>
  <c r="AB160" i="5"/>
  <c r="R169" i="5"/>
  <c r="AB170" i="5"/>
  <c r="AB179" i="5"/>
  <c r="AB192" i="5"/>
  <c r="R201" i="5"/>
  <c r="AB202" i="5"/>
  <c r="AB208" i="5"/>
  <c r="R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AB172" i="5"/>
  <c r="X180" i="5"/>
  <c r="R181" i="5"/>
  <c r="AB182" i="5"/>
  <c r="AB204" i="5"/>
  <c r="AB211" i="5"/>
  <c r="AB247" i="5"/>
  <c r="AB263" i="5"/>
  <c r="AB279" i="5"/>
  <c r="AB295" i="5"/>
  <c r="R318" i="5"/>
  <c r="H318" i="5"/>
  <c r="I318" i="5"/>
  <c r="F318" i="5"/>
  <c r="J318" i="5"/>
  <c r="AB327" i="5"/>
  <c r="X350" i="5"/>
  <c r="R350" i="5"/>
  <c r="J350" i="5"/>
  <c r="H350" i="5"/>
  <c r="I350" i="5"/>
  <c r="F350" i="5"/>
  <c r="AB357" i="5"/>
  <c r="R117" i="5"/>
  <c r="X5" i="5"/>
  <c r="AB120" i="5"/>
  <c r="R129" i="5"/>
  <c r="AB130" i="5"/>
  <c r="AB152" i="5"/>
  <c r="R161" i="5"/>
  <c r="AB162" i="5"/>
  <c r="AB184" i="5"/>
  <c r="AB194" i="5"/>
  <c r="R205" i="5"/>
  <c r="X208" i="5"/>
  <c r="R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AB108" i="5"/>
  <c r="X116" i="5"/>
  <c r="AB140" i="5"/>
  <c r="R149" i="5"/>
  <c r="AB19" i="5"/>
  <c r="AB27" i="5"/>
  <c r="X29" i="5"/>
  <c r="X24" i="5"/>
  <c r="R28" i="5"/>
  <c r="X32" i="5"/>
  <c r="AB36" i="5"/>
  <c r="AB40" i="5"/>
  <c r="AB44" i="5"/>
  <c r="AB48" i="5"/>
  <c r="AB52" i="5"/>
  <c r="AB56" i="5"/>
  <c r="AB60" i="5"/>
  <c r="AB64" i="5"/>
  <c r="AB68" i="5"/>
  <c r="AB72" i="5"/>
  <c r="AB76" i="5"/>
  <c r="AB80" i="5"/>
  <c r="AB84" i="5"/>
  <c r="AB88" i="5"/>
  <c r="AB92" i="5"/>
  <c r="AB95" i="5"/>
  <c r="AB99" i="5"/>
  <c r="AB100" i="5"/>
  <c r="X108" i="5"/>
  <c r="R109" i="5"/>
  <c r="AB110" i="5"/>
  <c r="AB119" i="5"/>
  <c r="AB132" i="5"/>
  <c r="X140" i="5"/>
  <c r="R141" i="5"/>
  <c r="AB142" i="5"/>
  <c r="AB151" i="5"/>
  <c r="AB164" i="5"/>
  <c r="X172" i="5"/>
  <c r="R173" i="5"/>
  <c r="AB174" i="5"/>
  <c r="AB183" i="5"/>
  <c r="AB196" i="5"/>
  <c r="X204" i="5"/>
  <c r="AB207" i="5"/>
  <c r="AB227" i="5"/>
  <c r="AB251" i="5"/>
  <c r="AB267" i="5"/>
  <c r="AB283" i="5"/>
  <c r="AB299" i="5"/>
  <c r="AB302" i="5"/>
  <c r="AB311" i="5"/>
  <c r="R330" i="5"/>
  <c r="H330" i="5"/>
  <c r="J330" i="5"/>
  <c r="I330" i="5"/>
  <c r="F330" i="5"/>
  <c r="X383" i="5"/>
  <c r="J383" i="5"/>
  <c r="R383" i="5"/>
  <c r="I383" i="5"/>
  <c r="H383" i="5"/>
  <c r="F383" i="5"/>
  <c r="AB401" i="5"/>
  <c r="AB31" i="5"/>
  <c r="AB25" i="5"/>
  <c r="AB37" i="5"/>
  <c r="AB45" i="5"/>
  <c r="AB53" i="5"/>
  <c r="AB57" i="5"/>
  <c r="AB61" i="5"/>
  <c r="AB65" i="5"/>
  <c r="AB69" i="5"/>
  <c r="AB73" i="5"/>
  <c r="AB81" i="5"/>
  <c r="AB89" i="5"/>
  <c r="AB112" i="5"/>
  <c r="R116" i="5"/>
  <c r="AB122" i="5"/>
  <c r="AB144" i="5"/>
  <c r="R148" i="5"/>
  <c r="X152" i="5"/>
  <c r="R153" i="5"/>
  <c r="AB154" i="5"/>
  <c r="AB176" i="5"/>
  <c r="R180" i="5"/>
  <c r="X184" i="5"/>
  <c r="R185" i="5"/>
  <c r="AB186" i="5"/>
  <c r="R208" i="5"/>
  <c r="R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AB33" i="5"/>
  <c r="AB41" i="5"/>
  <c r="AB49" i="5"/>
  <c r="AB77" i="5"/>
  <c r="AB85" i="5"/>
  <c r="AB93" i="5"/>
  <c r="AB96" i="5"/>
  <c r="R121" i="5"/>
  <c r="R18" i="5"/>
  <c r="R23" i="5"/>
  <c r="R26" i="5"/>
  <c r="X30" i="5"/>
  <c r="R31" i="5"/>
  <c r="X36" i="5"/>
  <c r="X40" i="5"/>
  <c r="X52" i="5"/>
  <c r="X56" i="5"/>
  <c r="X60" i="5"/>
  <c r="X64" i="5"/>
  <c r="X68" i="5"/>
  <c r="X72" i="5"/>
  <c r="X80" i="5"/>
  <c r="X84" i="5"/>
  <c r="X88" i="5"/>
  <c r="X100" i="5"/>
  <c r="R101" i="5"/>
  <c r="AB102" i="5"/>
  <c r="AB111" i="5"/>
  <c r="AB124" i="5"/>
  <c r="R128" i="5"/>
  <c r="X132" i="5"/>
  <c r="R133" i="5"/>
  <c r="AB134" i="5"/>
  <c r="AB143" i="5"/>
  <c r="AB156" i="5"/>
  <c r="R160" i="5"/>
  <c r="R165" i="5"/>
  <c r="AB166" i="5"/>
  <c r="AB175" i="5"/>
  <c r="AB188" i="5"/>
  <c r="R192" i="5"/>
  <c r="X196" i="5"/>
  <c r="R197" i="5"/>
  <c r="AB198"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49" i="5"/>
  <c r="S490" i="5"/>
  <c r="S510" i="5"/>
  <c r="S146" i="5"/>
  <c r="S35" i="5"/>
  <c r="S192" i="5"/>
  <c r="S202" i="5"/>
  <c r="S85" i="5"/>
  <c r="S166" i="5"/>
  <c r="S246" i="5"/>
  <c r="S343" i="5"/>
  <c r="S396" i="5"/>
  <c r="S400" i="5"/>
  <c r="S408" i="5"/>
  <c r="S371" i="5"/>
  <c r="S436" i="5"/>
  <c r="S427" i="5"/>
  <c r="S451" i="5"/>
  <c r="S547" i="5"/>
  <c r="S376" i="5"/>
  <c r="S348" i="5"/>
  <c r="S538" i="5"/>
  <c r="S18" i="5"/>
  <c r="S168" i="5"/>
  <c r="S53" i="5"/>
  <c r="S61" i="5"/>
  <c r="S122" i="5"/>
  <c r="S176" i="5"/>
  <c r="S360" i="5"/>
  <c r="S77" i="5"/>
  <c r="S96" i="5"/>
  <c r="S218" i="5"/>
  <c r="S294" i="5"/>
  <c r="S416" i="5"/>
  <c r="S431" i="5"/>
  <c r="S559" i="5"/>
  <c r="S509" i="5"/>
  <c r="S105" i="5"/>
  <c r="S340" i="5"/>
  <c r="S47" i="5"/>
  <c r="S55" i="5"/>
  <c r="S83" i="5"/>
  <c r="S94" i="5"/>
  <c r="S160" i="5"/>
  <c r="S170" i="5"/>
  <c r="S31" i="5"/>
  <c r="S45" i="5"/>
  <c r="S112" i="5"/>
  <c r="S144" i="5"/>
  <c r="S134" i="5"/>
  <c r="S266" i="5"/>
  <c r="S274" i="5"/>
  <c r="S387" i="5"/>
  <c r="S428" i="5"/>
  <c r="S448" i="5"/>
  <c r="S456" i="5"/>
  <c r="S435" i="5"/>
  <c r="S189" i="5"/>
  <c r="S228" i="5"/>
  <c r="S236" i="5"/>
  <c r="S224" i="5"/>
  <c r="S178" i="5"/>
  <c r="S104" i="5"/>
  <c r="S136" i="5"/>
  <c r="S158" i="5"/>
  <c r="S75" i="5"/>
  <c r="S118" i="5"/>
  <c r="S182" i="5"/>
  <c r="S130" i="5"/>
  <c r="S194" i="5"/>
  <c r="S19" i="5"/>
  <c r="S65" i="5"/>
  <c r="S222" i="5"/>
  <c r="S258" i="5"/>
  <c r="S415" i="5"/>
  <c r="S440" i="5"/>
  <c r="S571" i="5"/>
  <c r="S439" i="5"/>
  <c r="S567" i="5"/>
  <c r="S467" i="5"/>
  <c r="S256" i="5"/>
  <c r="S542" i="5"/>
  <c r="S126" i="5"/>
  <c r="S39" i="5"/>
  <c r="S128" i="5"/>
  <c r="S407" i="5"/>
  <c r="S110" i="5"/>
  <c r="S196" i="5"/>
  <c r="S186" i="5"/>
  <c r="S198" i="5"/>
  <c r="S351" i="5"/>
  <c r="S298" i="5"/>
  <c r="S388" i="5"/>
  <c r="S301" i="5"/>
  <c r="S403" i="5"/>
  <c r="S420" i="5"/>
  <c r="S463" i="5"/>
  <c r="S551" i="5"/>
  <c r="S585" i="5"/>
  <c r="S268" i="5"/>
  <c r="S26" i="5"/>
  <c r="S478" i="5"/>
  <c r="S67" i="5"/>
  <c r="S142" i="5"/>
  <c r="S174" i="5"/>
  <c r="S57" i="5"/>
  <c r="S69" i="5"/>
  <c r="S89" i="5"/>
  <c r="S154" i="5"/>
  <c r="S49" i="5"/>
  <c r="S156" i="5"/>
  <c r="S363" i="5"/>
  <c r="S303" i="5"/>
  <c r="S391" i="5"/>
  <c r="S347" i="5"/>
  <c r="S432" i="5"/>
  <c r="S443" i="5"/>
  <c r="S583" i="5"/>
  <c r="S51" i="5"/>
  <c r="S59" i="5"/>
  <c r="S98" i="5"/>
  <c r="S27" i="5"/>
  <c r="S25" i="5"/>
  <c r="S81" i="5"/>
  <c r="S41" i="5"/>
  <c r="S234" i="5"/>
  <c r="S270" i="5"/>
  <c r="S290" i="5"/>
  <c r="S395" i="5"/>
  <c r="S399" i="5"/>
  <c r="S404" i="5"/>
  <c r="S412" i="5"/>
  <c r="S452" i="5"/>
  <c r="S419" i="5"/>
  <c r="S447" i="5"/>
  <c r="S28" i="5"/>
  <c r="S209" i="5"/>
  <c r="S73" i="5"/>
  <c r="S33" i="5"/>
  <c r="S93"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7" i="5"/>
  <c r="X503" i="5"/>
  <c r="X502" i="5"/>
  <c r="X337" i="5"/>
  <c r="X120" i="5"/>
  <c r="X322" i="5"/>
  <c r="X359" i="5"/>
  <c r="X482" i="5"/>
  <c r="X325" i="5"/>
  <c r="X309" i="5"/>
  <c r="X145" i="5"/>
  <c r="X487" i="5"/>
  <c r="X513" i="5"/>
  <c r="X497" i="5"/>
  <c r="X481" i="5"/>
  <c r="X557" i="5"/>
  <c r="X554" i="5"/>
  <c r="X534" i="5"/>
  <c r="X229" i="5"/>
  <c r="X21" i="5"/>
  <c r="X148" i="5"/>
  <c r="X529" i="5"/>
  <c r="X386" i="5"/>
  <c r="X121" i="5"/>
  <c r="X545" i="5"/>
  <c r="X558" i="5"/>
  <c r="S531" i="5"/>
  <c r="X335" i="5"/>
  <c r="X355" i="5"/>
  <c r="S355" i="5"/>
  <c r="X317" i="5"/>
  <c r="X153" i="5"/>
  <c r="X213" i="5"/>
  <c r="X20" i="5"/>
  <c r="X232" i="5"/>
  <c r="X70" i="5"/>
  <c r="X328" i="5"/>
  <c r="X97" i="5"/>
  <c r="X240" i="5"/>
  <c r="X300" i="5"/>
  <c r="X197" i="5"/>
  <c r="X133" i="5"/>
  <c r="X233" i="5"/>
  <c r="X173" i="5"/>
  <c r="X352" i="5"/>
  <c r="X34" i="5"/>
  <c r="S342" i="5"/>
  <c r="X157" i="5"/>
  <c r="X330" i="5"/>
  <c r="X245" i="5"/>
  <c r="X113" i="5"/>
  <c r="X332" i="5"/>
  <c r="X82" i="5"/>
  <c r="X450" i="5"/>
  <c r="X78" i="5"/>
  <c r="X334" i="5"/>
  <c r="X281" i="5"/>
  <c r="X205" i="5"/>
  <c r="X161" i="5"/>
  <c r="X324" i="5"/>
  <c r="X38" i="5"/>
  <c r="X137" i="5"/>
  <c r="X141" i="5"/>
  <c r="X125" i="5"/>
  <c r="X216" i="5"/>
  <c r="X277" i="5"/>
  <c r="X181" i="5"/>
  <c r="X217" i="5"/>
  <c r="X86" i="5"/>
  <c r="X201" i="5"/>
  <c r="X368" i="5"/>
  <c r="X46" i="5"/>
  <c r="X314" i="5"/>
  <c r="S314" i="5"/>
  <c r="X95" i="5"/>
  <c r="X48" i="5"/>
  <c r="X22" i="5"/>
  <c r="X326" i="5"/>
  <c r="X117" i="5"/>
  <c r="X310" i="5"/>
  <c r="X252" i="5"/>
  <c r="X54" i="5"/>
  <c r="X50" i="5"/>
  <c r="X316" i="5"/>
  <c r="X66" i="5"/>
  <c r="X372" i="5"/>
  <c r="X62" i="5"/>
  <c r="X356" i="5"/>
  <c r="S356" i="5"/>
  <c r="X90" i="5"/>
  <c r="X129" i="5"/>
  <c r="X382" i="5"/>
  <c r="S382" i="5"/>
  <c r="X312" i="5"/>
  <c r="X92" i="5"/>
  <c r="X76" i="5"/>
  <c r="X44"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F2300" i="5"/>
  <c r="R1592" i="5"/>
  <c r="J1384" i="5"/>
  <c r="X1319"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R745" i="5"/>
  <c r="F261" i="5"/>
  <c r="F766" i="5"/>
  <c r="H745" i="5"/>
  <c r="H261" i="5"/>
  <c r="H2324" i="5"/>
  <c r="R1328" i="5"/>
  <c r="H561" i="5"/>
  <c r="F462" i="5"/>
  <c r="R1203" i="5"/>
  <c r="H573" i="5"/>
  <c r="I561" i="5"/>
  <c r="F1664" i="5"/>
  <c r="J1203" i="5"/>
  <c r="I573" i="5"/>
  <c r="J561" i="5"/>
  <c r="J296" i="5"/>
  <c r="I261" i="5"/>
  <c r="J871" i="5"/>
  <c r="F561"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R87" i="5"/>
  <c r="J1841" i="5"/>
  <c r="H1695" i="5"/>
  <c r="X1316" i="5"/>
  <c r="J1085" i="5"/>
  <c r="I523" i="5"/>
  <c r="R438" i="5"/>
  <c r="I292"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X2324" i="5"/>
  <c r="H2011" i="5"/>
  <c r="F639"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R206" i="5"/>
  <c r="F280" i="5"/>
  <c r="X1509" i="5"/>
  <c r="F1189" i="5"/>
  <c r="I982" i="5"/>
  <c r="J1291" i="5"/>
  <c r="X973" i="5"/>
  <c r="F748" i="5"/>
  <c r="J716" i="5"/>
  <c r="H639" i="5"/>
  <c r="H587" i="5"/>
  <c r="R434" i="5"/>
  <c r="H430" i="5"/>
  <c r="I280"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R71" i="5"/>
  <c r="F2380" i="5"/>
  <c r="X2404" i="5"/>
  <c r="J2385" i="5"/>
  <c r="R2179" i="5"/>
  <c r="H2159" i="5"/>
  <c r="F2099" i="5"/>
  <c r="R1951" i="5"/>
  <c r="H2034" i="5"/>
  <c r="F1866" i="5"/>
  <c r="R1785" i="5"/>
  <c r="R1130" i="5"/>
  <c r="R1303" i="5"/>
  <c r="I970" i="5"/>
  <c r="F1073" i="5"/>
  <c r="F970" i="5"/>
  <c r="I816" i="5"/>
  <c r="I329" i="5"/>
  <c r="J378" i="5"/>
  <c r="I302" i="5"/>
  <c r="R2385" i="5"/>
  <c r="I2159" i="5"/>
  <c r="X1951" i="5"/>
  <c r="I2034" i="5"/>
  <c r="X1785" i="5"/>
  <c r="I1470" i="5"/>
  <c r="R1470" i="5"/>
  <c r="R970" i="5"/>
  <c r="H1144" i="5"/>
  <c r="H970" i="5"/>
  <c r="J816" i="5"/>
  <c r="R816" i="5"/>
  <c r="F302" i="5"/>
  <c r="R1054" i="5"/>
  <c r="I890" i="5"/>
  <c r="H866" i="5"/>
  <c r="R711" i="5"/>
  <c r="R426" i="5"/>
  <c r="R607" i="5"/>
  <c r="J711" i="5"/>
  <c r="X2464" i="5"/>
  <c r="J2464" i="5"/>
  <c r="F1695" i="5"/>
  <c r="I2204" i="5"/>
  <c r="R2204" i="5"/>
  <c r="J2204" i="5"/>
  <c r="H2204" i="5"/>
  <c r="F2204" i="5"/>
  <c r="X2204" i="5"/>
  <c r="X639" i="5"/>
  <c r="R639" i="5"/>
  <c r="J1066" i="5"/>
  <c r="H1066" i="5"/>
  <c r="X671" i="5"/>
  <c r="R671" i="5"/>
  <c r="R174" i="5"/>
  <c r="H807" i="5"/>
  <c r="J807" i="5"/>
  <c r="X807" i="5"/>
  <c r="X643" i="5"/>
  <c r="F643" i="5"/>
  <c r="I2264" i="5"/>
  <c r="R2264" i="5"/>
  <c r="J2264" i="5"/>
  <c r="F607" i="5"/>
  <c r="J1137" i="5"/>
  <c r="X890" i="5"/>
  <c r="I866" i="5"/>
  <c r="R914" i="5"/>
  <c r="R709" i="5"/>
  <c r="H663" i="5"/>
  <c r="H607" i="5"/>
  <c r="H406"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R190" i="5"/>
  <c r="R102" i="5"/>
  <c r="R313" i="5"/>
  <c r="H313" i="5"/>
  <c r="R329" i="5"/>
  <c r="H329" i="5"/>
  <c r="J1509" i="5"/>
  <c r="X1137" i="5"/>
  <c r="H890" i="5"/>
  <c r="H914" i="5"/>
  <c r="J607" i="5"/>
  <c r="X711" i="5"/>
  <c r="X2188" i="5"/>
  <c r="I2188" i="5"/>
  <c r="H2188" i="5"/>
  <c r="I1850" i="5"/>
  <c r="F1850" i="5"/>
  <c r="I1632" i="5"/>
  <c r="F1632" i="5"/>
  <c r="I238" i="5"/>
  <c r="R238" i="5"/>
  <c r="F238" i="5"/>
  <c r="I390" i="5"/>
  <c r="F390" i="5"/>
  <c r="F914" i="5"/>
  <c r="H711" i="5"/>
  <c r="H426" i="5"/>
  <c r="I2212" i="5"/>
  <c r="R2212" i="5"/>
  <c r="J2212" i="5"/>
  <c r="H2212" i="5"/>
  <c r="F2212" i="5"/>
  <c r="J2380" i="5"/>
  <c r="I2380" i="5"/>
  <c r="X2380" i="5"/>
  <c r="J1308" i="5"/>
  <c r="I1308" i="5"/>
  <c r="J1324" i="5"/>
  <c r="F1324" i="5"/>
  <c r="R43" i="5"/>
  <c r="R91"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R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R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R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R131" i="5"/>
  <c r="R401" i="5"/>
  <c r="J401" i="5"/>
  <c r="I401" i="5"/>
  <c r="H401" i="5"/>
  <c r="F401" i="5"/>
  <c r="R203" i="5"/>
  <c r="R115" i="5"/>
  <c r="R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R183" i="5"/>
  <c r="J327" i="5"/>
  <c r="F327" i="5"/>
  <c r="R327" i="5"/>
  <c r="I327" i="5"/>
  <c r="H327" i="5"/>
  <c r="J219" i="5"/>
  <c r="I219" i="5"/>
  <c r="H219" i="5"/>
  <c r="F219" i="5"/>
  <c r="R219" i="5"/>
  <c r="R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I215" i="5"/>
  <c r="H215" i="5"/>
  <c r="R215" i="5"/>
  <c r="R119" i="5"/>
  <c r="R139" i="5"/>
  <c r="R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R195" i="5"/>
  <c r="R207" i="5"/>
  <c r="R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R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R171" i="5"/>
  <c r="R159" i="5"/>
  <c r="R179" i="5"/>
  <c r="R199" i="5"/>
  <c r="R155" i="5"/>
  <c r="J307" i="5"/>
  <c r="R307" i="5"/>
  <c r="H307" i="5"/>
  <c r="F307" i="5"/>
  <c r="I307" i="5"/>
  <c r="R99" i="5"/>
  <c r="J311" i="5"/>
  <c r="F311" i="5"/>
  <c r="R311" i="5"/>
  <c r="I311" i="5"/>
  <c r="H311" i="5"/>
  <c r="R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R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163" i="5"/>
  <c r="R338" i="5"/>
  <c r="H338" i="5"/>
  <c r="F338" i="5"/>
  <c r="J338" i="5"/>
  <c r="I338" i="5"/>
  <c r="R151" i="5"/>
  <c r="R211" i="5"/>
  <c r="R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R107" i="5"/>
  <c r="R127" i="5"/>
  <c r="R135" i="5"/>
  <c r="J319" i="5"/>
  <c r="F319" i="5"/>
  <c r="R319" i="5"/>
  <c r="I319" i="5"/>
  <c r="H319" i="5"/>
  <c r="R111" i="5"/>
  <c r="S565" i="5"/>
  <c r="S411" i="5"/>
  <c r="S362" i="5"/>
  <c r="S225" i="5"/>
  <c r="S541" i="5"/>
  <c r="S37" i="5"/>
  <c r="S120" i="5"/>
  <c r="S359" i="5"/>
  <c r="S145" i="5"/>
  <c r="S481" i="5"/>
  <c r="S148" i="5"/>
  <c r="S545" i="5"/>
  <c r="S116" i="5"/>
  <c r="S352" i="5"/>
  <c r="S177" i="5"/>
  <c r="S562" i="5"/>
  <c r="S458" i="5"/>
  <c r="S277" i="5"/>
  <c r="S221" i="5"/>
  <c r="S326" i="5"/>
  <c r="S310" i="5"/>
  <c r="S50" i="5"/>
  <c r="S372" i="5"/>
  <c r="S129" i="5"/>
  <c r="S56" i="5"/>
  <c r="S44" i="5"/>
  <c r="S498" i="5"/>
  <c r="S454" i="5"/>
  <c r="S494" i="5"/>
  <c r="S507" i="5"/>
  <c r="S383" i="5"/>
  <c r="S522" i="5"/>
  <c r="S331" i="5"/>
  <c r="S534" i="5"/>
  <c r="S475" i="5"/>
  <c r="S335" i="5"/>
  <c r="S213" i="5"/>
  <c r="S328" i="5"/>
  <c r="S197" i="5"/>
  <c r="S68" i="5"/>
  <c r="S370" i="5"/>
  <c r="S113" i="5"/>
  <c r="S350" i="5"/>
  <c r="S230" i="5"/>
  <c r="S161" i="5"/>
  <c r="S38" i="5"/>
  <c r="S285" i="5"/>
  <c r="S86" i="5"/>
  <c r="S269" i="5"/>
  <c r="S132" i="5"/>
  <c r="S23" i="5"/>
  <c r="S237" i="5"/>
  <c r="S108" i="5"/>
  <c r="S244" i="5"/>
  <c r="S80" i="5"/>
  <c r="S491" i="5"/>
  <c r="S32" i="5"/>
  <c r="S321" i="5"/>
  <c r="S455" i="5"/>
  <c r="S375" i="5"/>
  <c r="S503" i="5"/>
  <c r="S322" i="5"/>
  <c r="S482" i="5"/>
  <c r="S487" i="5"/>
  <c r="S589" i="5"/>
  <c r="S367" i="5"/>
  <c r="S529" i="5"/>
  <c r="S479" i="5"/>
  <c r="S233" i="5"/>
  <c r="S184" i="5"/>
  <c r="S289" i="5"/>
  <c r="S181" i="5"/>
  <c r="S36" i="5"/>
  <c r="S109" i="5"/>
  <c r="S95" i="5"/>
  <c r="S530" i="5"/>
  <c r="S62" i="5"/>
  <c r="S398" i="5"/>
  <c r="S249" i="5"/>
  <c r="S344" i="5"/>
  <c r="S320" i="5"/>
  <c r="S527" i="5"/>
  <c r="S140" i="5"/>
  <c r="S515" i="5"/>
  <c r="S593" i="5"/>
  <c r="S20" i="5"/>
  <c r="S97" i="5"/>
  <c r="S133" i="5"/>
  <c r="S506" i="5"/>
  <c r="S34" i="5"/>
  <c r="S157" i="5"/>
  <c r="S332" i="5"/>
  <c r="S450" i="5"/>
  <c r="S334" i="5"/>
  <c r="S204" i="5"/>
  <c r="S125" i="5"/>
  <c r="S152" i="5"/>
  <c r="S165" i="5"/>
  <c r="S117" i="5"/>
  <c r="S316" i="5"/>
  <c r="S88" i="5"/>
  <c r="S581" i="5"/>
  <c r="S72" i="5"/>
  <c r="S499" i="5"/>
  <c r="S346" i="5"/>
  <c r="S511" i="5"/>
  <c r="S220" i="5"/>
  <c r="S502" i="5"/>
  <c r="S477" i="5"/>
  <c r="S325" i="5"/>
  <c r="S513" i="5"/>
  <c r="S557" i="5"/>
  <c r="S229" i="5"/>
  <c r="S386" i="5"/>
  <c r="S558" i="5"/>
  <c r="S486" i="5"/>
  <c r="S550" i="5"/>
  <c r="S293" i="5"/>
  <c r="S169" i="5"/>
  <c r="S29" i="5"/>
  <c r="S137" i="5"/>
  <c r="S201" i="5"/>
  <c r="S518" i="5"/>
  <c r="S48" i="5"/>
  <c r="S208" i="5"/>
  <c r="S252" i="5"/>
  <c r="S257" i="5"/>
  <c r="S138" i="5"/>
  <c r="S92" i="5"/>
  <c r="S318" i="5"/>
  <c r="S248" i="5"/>
  <c r="S546" i="5"/>
  <c r="S272" i="5"/>
  <c r="S543" i="5"/>
  <c r="S525" i="5"/>
  <c r="S317" i="5"/>
  <c r="S232" i="5"/>
  <c r="S240" i="5"/>
  <c r="S172" i="5"/>
  <c r="S173" i="5"/>
  <c r="S378" i="5"/>
  <c r="S330" i="5"/>
  <c r="S281" i="5"/>
  <c r="S273" i="5"/>
  <c r="S216" i="5"/>
  <c r="S217" i="5"/>
  <c r="S84" i="5"/>
  <c r="S106" i="5"/>
  <c r="S284" i="5"/>
  <c r="S40" i="5"/>
  <c r="S99" i="5"/>
  <c r="S265" i="5"/>
  <c r="S539" i="5"/>
  <c r="S519" i="5"/>
  <c r="S185" i="5"/>
  <c r="S549" i="5"/>
  <c r="S164" i="5"/>
  <c r="S337" i="5"/>
  <c r="S535" i="5"/>
  <c r="S309" i="5"/>
  <c r="S497" i="5"/>
  <c r="S21" i="5"/>
  <c r="S121" i="5"/>
  <c r="S483" i="5"/>
  <c r="S79" i="5"/>
  <c r="S470" i="5"/>
  <c r="S297" i="5"/>
  <c r="S82" i="5"/>
  <c r="S78" i="5"/>
  <c r="S141" i="5"/>
  <c r="S514" i="5"/>
  <c r="S288" i="5"/>
  <c r="S46" i="5"/>
  <c r="S22" i="5"/>
  <c r="S180" i="5"/>
  <c r="S54" i="5"/>
  <c r="S66" i="5"/>
  <c r="S90" i="5"/>
  <c r="S312" i="5"/>
  <c r="S76" i="5"/>
  <c r="S241" i="5"/>
  <c r="S306" i="5"/>
  <c r="S336" i="5"/>
  <c r="S100" i="5"/>
  <c r="S554" i="5"/>
  <c r="S569" i="5"/>
  <c r="S153" i="5"/>
  <c r="S70" i="5"/>
  <c r="S300" i="5"/>
  <c r="S63" i="5"/>
  <c r="S64" i="5"/>
  <c r="S245" i="5"/>
  <c r="S253" i="5"/>
  <c r="S60" i="5"/>
  <c r="S205" i="5"/>
  <c r="S324" i="5"/>
  <c r="S526" i="5"/>
  <c r="S30" i="5"/>
  <c r="S368" i="5"/>
  <c r="S380" i="5"/>
  <c r="S24" i="5"/>
  <c r="S52" i="5"/>
  <c r="S308" i="5"/>
  <c r="S6"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1"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3" i="5"/>
  <c r="X214" i="5"/>
  <c r="X579" i="5"/>
  <c r="X200" i="5"/>
  <c r="X555" i="5"/>
  <c r="X87" i="5"/>
  <c r="X313" i="5"/>
  <c r="S313" i="5"/>
  <c r="X462" i="5"/>
  <c r="X135" i="5"/>
  <c r="X473" i="5"/>
  <c r="X592" i="5"/>
  <c r="X413" i="5"/>
  <c r="X159" i="5"/>
  <c r="X459" i="5"/>
  <c r="X195" i="5"/>
  <c r="X239" i="5"/>
  <c r="X271" i="5"/>
  <c r="X584" i="5"/>
  <c r="X119" i="5"/>
  <c r="X251" i="5"/>
  <c r="X283" i="5"/>
  <c r="X582" i="5"/>
  <c r="X418" i="5"/>
  <c r="X260" i="5"/>
  <c r="X414" i="5"/>
  <c r="X292" i="5"/>
  <c r="X238" i="5"/>
  <c r="X607" i="5"/>
  <c r="X71" i="5"/>
  <c r="X264" i="5"/>
  <c r="X57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1"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3" i="5"/>
  <c r="S135" i="5"/>
  <c r="S271" i="5"/>
  <c r="S414" i="5"/>
  <c r="S71"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7"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<sst xmlns="http://schemas.openxmlformats.org/spreadsheetml/2006/main" count="23399" uniqueCount="16008">
  <si>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</si>
  <si>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</si>
  <si>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</si>
  <si>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</si>
  <si>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</si>
  <si>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</si>
  <si>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</si>
  <si>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</si>
  <si>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</si>
  <si>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</si>
  <si>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</si>
  <si>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</si>
  <si>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</si>
  <si>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</si>
  <si>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</si>
  <si>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</si>
  <si>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</si>
  <si>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</si>
  <si>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</si>
  <si>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</si>
  <si>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</si>
  <si>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</si>
  <si>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</si>
  <si>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</si>
  <si>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</si>
  <si>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</si>
  <si>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</si>
  <si>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</si>
  <si>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</si>
  <si>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</si>
  <si>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</si>
  <si>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</si>
  <si>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</si>
  <si>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</si>
  <si>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</si>
  <si>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</si>
  <si>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</si>
  <si>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</si>
  <si>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</si>
  <si>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</si>
  <si>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</si>
  <si>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</si>
  <si>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</si>
  <si>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</si>
  <si>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</si>
  <si>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</si>
  <si>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</si>
  <si>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</si>
  <si>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</si>
  <si>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</si>
  <si>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</si>
  <si>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</si>
  <si>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</si>
  <si>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</si>
  <si>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</si>
  <si>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</si>
  <si>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</si>
  <si>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</si>
  <si>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</si>
  <si>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</si>
  <si>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</si>
  <si>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</si>
  <si>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</si>
  <si>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</si>
  <si>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</si>
  <si>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</si>
  <si>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</si>
  <si>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</si>
  <si>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</si>
  <si>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</si>
  <si>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</si>
  <si>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</si>
  <si>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</si>
  <si>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</si>
  <si>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</si>
  <si>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</si>
  <si>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</si>
  <si>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</si>
  <si>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</si>
  <si>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</si>
  <si>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</si>
  <si>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</si>
  <si>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</si>
  <si>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</si>
  <si>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</si>
  <si>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</si>
  <si>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</si>
  <si>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</si>
  <si>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</si>
  <si>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</si>
  <si>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</si>
  <si>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</si>
  <si>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</si>
  <si>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</si>
  <si>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</si>
  <si>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</si>
  <si>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</si>
  <si>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</si>
  <si>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</si>
  <si>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</si>
  <si>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</si>
  <si>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</si>
  <si>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</si>
  <si>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</si>
  <si>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</si>
  <si>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</si>
  <si>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</si>
  <si>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</si>
  <si>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</si>
  <si>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</si>
  <si>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</si>
  <si>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</si>
  <si>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</si>
  <si>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</si>
  <si>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</si>
  <si>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</si>
  <si>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</si>
  <si>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</si>
  <si>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</si>
  <si>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</si>
  <si>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</si>
  <si>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</si>
  <si>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</si>
  <si>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</si>
  <si>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</si>
  <si>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</si>
  <si>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</si>
  <si>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</si>
  <si>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</si>
  <si>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</si>
  <si>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</si>
  <si>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</si>
  <si>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</si>
  <si>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</si>
  <si>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</si>
  <si>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</si>
  <si>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</si>
  <si>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</si>
  <si>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</si>
  <si>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</si>
  <si>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</si>
  <si>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</si>
  <si>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</si>
  <si>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</si>
  <si>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</si>
  <si>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</si>
  <si>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</si>
  <si>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</si>
  <si>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</si>
  <si>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</si>
  <si>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</si>
  <si>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</si>
  <si>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</si>
  <si>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</si>
  <si>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</si>
  <si>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</si>
  <si>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</si>
  <si>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</si>
  <si>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</si>
  <si>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</si>
  <si>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</si>
  <si>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</si>
  <si>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</si>
  <si>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</si>
  <si>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</si>
  <si>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</si>
  <si>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</si>
  <si>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</si>
  <si>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</si>
  <si>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</si>
  <si>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</si>
  <si>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</si>
  <si>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</si>
  <si>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</si>
  <si>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</si>
  <si>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</si>
  <si>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</si>
  <si>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</si>
  <si>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</si>
  <si>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</si>
  <si>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</si>
  <si>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</si>
  <si>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</si>
  <si>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</si>
  <si>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</si>
  <si>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</si>
  <si>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</si>
  <si>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</si>
  <si>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</si>
  <si>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</si>
  <si>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</si>
  <si>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</si>
  <si>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</si>
  <si>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</si>
  <si>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</si>
  <si>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</si>
  <si>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</si>
  <si>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</si>
  <si>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</si>
  <si>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</si>
  <si>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</si>
  <si>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</si>
  <si>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</si>
  <si>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</si>
  <si>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</si>
  <si>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</si>
  <si>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</si>
  <si>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</si>
  <si>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</si>
  <si>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</si>
  <si>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</si>
  <si>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</si>
  <si>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</si>
  <si>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</si>
  <si>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</si>
  <si>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</si>
  <si>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</si>
  <si>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</si>
  <si>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</si>
  <si>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</si>
  <si>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</si>
  <si>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</si>
  <si>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</si>
  <si>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</si>
  <si>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</si>
  <si>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</si>
  <si>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</si>
  <si>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</si>
  <si>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</si>
  <si>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</si>
  <si>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</si>
  <si>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</si>
  <si>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</si>
  <si>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</si>
  <si>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</si>
  <si>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</si>
  <si>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</si>
  <si>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</si>
  <si>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</si>
  <si>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</si>
  <si>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</si>
  <si>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</si>
  <si>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</si>
  <si>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</si>
  <si>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</si>
  <si>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</si>
  <si>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</si>
  <si>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</si>
  <si>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</si>
  <si>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</si>
  <si>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</si>
  <si>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</si>
  <si>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</si>
  <si>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</si>
  <si>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</si>
  <si>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</si>
  <si>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</si>
  <si>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</si>
  <si>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</si>
  <si>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</si>
  <si>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</si>
  <si>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</si>
  <si>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</si>
  <si>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</si>
  <si>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</si>
  <si>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</si>
  <si>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</si>
  <si>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</si>
  <si>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</si>
  <si>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</si>
  <si>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</si>
  <si>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</si>
  <si>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</si>
  <si>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</si>
  <si>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</si>
  <si>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</si>
  <si>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</si>
  <si>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</si>
  <si>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</si>
  <si>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</si>
  <si>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</si>
  <si>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</si>
  <si>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</si>
  <si>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</si>
  <si>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</si>
  <si>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</si>
  <si>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</si>
  <si>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</si>
  <si>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</si>
  <si>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</si>
  <si>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</si>
  <si>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</si>
  <si>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</si>
  <si>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</si>
  <si>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</si>
  <si>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</si>
  <si>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</si>
  <si>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</si>
  <si>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</si>
  <si>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</si>
  <si>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</si>
  <si>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</si>
  <si>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</si>
  <si>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</si>
  <si>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</si>
  <si>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</si>
  <si>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</si>
  <si>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</si>
  <si>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</si>
  <si>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</si>
  <si>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</si>
  <si>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</si>
  <si>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</si>
  <si>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</si>
  <si>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</si>
  <si>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</si>
  <si>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</si>
  <si>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</si>
  <si>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</si>
  <si>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</si>
  <si>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</si>
  <si>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</si>
  <si>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</si>
  <si>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</si>
  <si>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</si>
  <si>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</si>
  <si>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</si>
  <si>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</si>
  <si>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</si>
  <si>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</si>
  <si>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</si>
  <si>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</si>
  <si>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</si>
  <si>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</si>
  <si>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</si>
  <si>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</si>
  <si>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</si>
  <si>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</si>
  <si>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</si>
  <si>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</si>
  <si>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</si>
  <si>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</si>
  <si>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</si>
  <si>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</si>
  <si>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</si>
  <si>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</si>
  <si>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</si>
  <si>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</si>
  <si>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</si>
  <si>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</si>
  <si>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</si>
  <si>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</si>
  <si>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</si>
  <si>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</si>
  <si>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</si>
  <si>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</si>
  <si>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</si>
  <si>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</si>
  <si>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</si>
  <si>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</si>
  <si>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</si>
  <si>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</si>
  <si>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</si>
  <si>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</si>
  <si>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</si>
  <si>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</si>
  <si>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</si>
  <si>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</si>
  <si>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</si>
  <si>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</si>
  <si>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</si>
  <si>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</si>
  <si>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</si>
  <si>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</si>
  <si>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</si>
  <si>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</si>
  <si>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</si>
  <si>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</si>
  <si>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</si>
  <si>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</si>
  <si>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</si>
  <si>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</si>
  <si>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</si>
  <si>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</si>
  <si>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</si>
  <si>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</si>
  <si>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</si>
  <si>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</si>
  <si>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</si>
  <si>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</si>
  <si>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</si>
  <si>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</si>
  <si>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</si>
  <si>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</si>
  <si>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</si>
  <si>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</si>
  <si>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</si>
  <si>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</si>
  <si>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</si>
  <si>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</si>
  <si>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</si>
  <si>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</si>
  <si>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</si>
  <si>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</si>
  <si>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</si>
  <si>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</si>
  <si>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</si>
  <si>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</si>
  <si>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</si>
  <si>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</si>
  <si>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</si>
  <si>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</si>
  <si>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</si>
  <si>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</si>
  <si>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</si>
  <si>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</si>
  <si>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</si>
  <si>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</si>
  <si>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</si>
  <si>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</si>
  <si>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</si>
  <si>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</si>
  <si>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</si>
  <si>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</si>
  <si>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</si>
  <si>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</si>
  <si>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</si>
  <si>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</si>
  <si>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</si>
  <si>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</si>
  <si>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</si>
  <si>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</si>
  <si>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</si>
  <si>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</si>
  <si>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</si>
  <si>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</si>
  <si>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</si>
  <si>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</si>
  <si>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</si>
  <si>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</si>
  <si>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</si>
  <si>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</si>
  <si>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</si>
  <si>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</si>
  <si>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</si>
  <si>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</si>
  <si>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</si>
  <si>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</si>
  <si>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</si>
  <si>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</si>
  <si>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</si>
  <si>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</si>
  <si>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</si>
  <si>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</si>
  <si>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</si>
  <si>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</si>
  <si>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</si>
  <si>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</si>
  <si>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</si>
  <si>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</si>
  <si>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</si>
  <si>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</si>
  <si>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</si>
  <si>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</si>
  <si>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</si>
  <si>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</si>
  <si>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</si>
  <si>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</si>
  <si>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</si>
  <si>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</si>
  <si>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</si>
  <si>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</si>
  <si>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</si>
  <si>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</si>
  <si>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</si>
  <si>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</si>
  <si>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</si>
  <si>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</si>
  <si>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</si>
  <si>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</si>
  <si>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</si>
  <si>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</si>
  <si>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</si>
  <si>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</si>
  <si>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</si>
  <si>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</si>
  <si>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</si>
  <si>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</si>
  <si>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</si>
  <si>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</si>
  <si>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</si>
  <si>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</si>
  <si>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</si>
  <si>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</si>
  <si>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</si>
  <si>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</si>
  <si>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</si>
  <si>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</si>
  <si>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</si>
  <si>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</si>
  <si>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</si>
  <si>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</si>
  <si>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</si>
  <si>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</si>
  <si>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</si>
  <si>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</si>
  <si>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</si>
  <si>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</si>
  <si>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</si>
  <si>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</si>
  <si>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</si>
  <si>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</si>
  <si>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</si>
  <si>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</si>
  <si>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</si>
  <si>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</si>
  <si>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</si>
  <si>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</si>
  <si>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</si>
  <si>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</si>
  <si>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</si>
  <si>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</si>
  <si>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</si>
  <si>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</si>
  <si>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</si>
  <si>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</si>
  <si>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</si>
  <si>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</si>
  <si>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</si>
  <si>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</si>
  <si>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</si>
  <si>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</si>
  <si>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</si>
  <si>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</si>
  <si>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</si>
  <si>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</si>
  <si>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</si>
  <si>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</si>
  <si>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</si>
  <si>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</si>
  <si>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</si>
  <si>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</si>
  <si>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</si>
  <si>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</si>
  <si>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</si>
  <si>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</si>
  <si>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</si>
  <si>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</si>
  <si>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</si>
  <si>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</si>
  <si>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</si>
  <si>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</si>
  <si>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</si>
  <si>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</si>
  <si>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</si>
  <si>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</si>
  <si>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</si>
  <si>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</si>
  <si>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</si>
  <si>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</si>
  <si>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</si>
  <si>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</si>
  <si>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</si>
  <si>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</si>
  <si>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</si>
  <si>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</si>
  <si>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</si>
  <si>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</si>
  <si>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</si>
  <si>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</si>
  <si>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</si>
  <si>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</si>
  <si>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</si>
  <si>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</si>
  <si>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</si>
  <si>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</si>
  <si>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</si>
  <si>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</si>
  <si>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</si>
  <si>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</si>
  <si>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</si>
  <si>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</si>
  <si>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</si>
  <si>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</si>
  <si>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</si>
  <si>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</si>
  <si>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</si>
  <si>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</si>
  <si>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</si>
  <si>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</si>
  <si>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</si>
  <si>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</si>
  <si>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</si>
  <si>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</si>
  <si>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</si>
  <si>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</si>
  <si>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</si>
  <si>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</si>
  <si>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</si>
  <si>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</si>
  <si>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</si>
  <si>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</si>
  <si>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</si>
  <si>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</si>
  <si>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</si>
  <si>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</si>
  <si>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</si>
  <si>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</si>
  <si>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</si>
  <si>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</si>
  <si>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</si>
  <si>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</si>
  <si>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</si>
  <si>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</si>
  <si>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</si>
  <si>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</si>
  <si>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</si>
  <si>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</si>
  <si>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</si>
  <si>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</si>
  <si>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</si>
  <si>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</si>
  <si>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</si>
  <si>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</si>
  <si>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</si>
  <si>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</si>
  <si>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</si>
  <si>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</si>
  <si>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</si>
  <si>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</si>
  <si>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</si>
  <si>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</si>
  <si>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</si>
  <si>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</si>
  <si>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</si>
  <si>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</si>
  <si>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</si>
  <si>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</si>
  <si>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</si>
  <si>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</si>
  <si>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</si>
  <si>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</si>
  <si>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</si>
  <si>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</si>
  <si>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</si>
  <si>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</si>
  <si>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</si>
  <si>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</si>
  <si>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</si>
  <si>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</si>
  <si>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</si>
  <si>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</si>
  <si>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</si>
  <si>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</si>
  <si>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</si>
  <si>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</si>
  <si>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</si>
  <si>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</si>
  <si>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</si>
  <si>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</si>
  <si>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</si>
  <si>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</si>
  <si>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</si>
  <si>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</si>
  <si>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</si>
  <si>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</si>
  <si>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</si>
  <si>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</si>
  <si>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</si>
  <si>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</si>
  <si>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</si>
  <si>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</si>
  <si>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</si>
  <si>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</si>
  <si>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</si>
  <si>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</si>
  <si>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</si>
  <si>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</si>
  <si>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</si>
  <si>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</si>
  <si>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</si>
  <si>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</si>
  <si>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</si>
  <si>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</si>
  <si>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</si>
  <si>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</si>
  <si>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</si>
  <si>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</si>
  <si>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</si>
  <si>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</si>
  <si>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</si>
  <si>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</si>
  <si>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</si>
  <si>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</si>
  <si>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</si>
  <si>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</si>
  <si>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</si>
  <si>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</si>
  <si>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</si>
  <si>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</si>
  <si>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</si>
  <si>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</si>
  <si>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</si>
  <si>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</si>
  <si>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</si>
  <si>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</si>
  <si>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</si>
  <si>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</si>
  <si>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</si>
  <si>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</si>
  <si>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</si>
  <si>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</si>
  <si>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</si>
  <si>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</si>
  <si>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</si>
  <si>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</si>
  <si>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</si>
  <si>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</si>
  <si>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</si>
  <si>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</si>
  <si>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</si>
  <si>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</si>
  <si>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</si>
  <si>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</si>
  <si>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</si>
  <si>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</si>
  <si>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</si>
  <si>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</si>
  <si>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</si>
  <si>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</si>
  <si>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</si>
  <si>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</si>
  <si>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</si>
  <si>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</si>
  <si>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</si>
  <si>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</si>
  <si>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</si>
  <si>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</si>
  <si>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</si>
  <si>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</si>
  <si>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</si>
  <si>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</si>
  <si>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</si>
  <si>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</si>
  <si>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</si>
  <si>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</si>
  <si>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</si>
  <si>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</si>
  <si>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</si>
  <si>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</si>
  <si>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</si>
  <si>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</si>
  <si>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</si>
  <si>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</si>
  <si>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</si>
  <si>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</si>
  <si>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</si>
  <si>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</si>
  <si>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</si>
  <si>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</si>
  <si>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</si>
  <si>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</si>
  <si>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</si>
  <si>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</si>
  <si>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</si>
  <si>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</si>
  <si>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</si>
  <si>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</si>
  <si>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</si>
  <si>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</si>
  <si>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</si>
  <si>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</si>
  <si>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</si>
  <si>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</si>
  <si>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</si>
  <si>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</si>
  <si>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</si>
  <si>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</si>
  <si>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</si>
  <si>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</si>
  <si>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</si>
  <si>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</si>
  <si>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</si>
  <si>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</si>
  <si>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</si>
  <si>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</si>
  <si>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</si>
  <si>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</si>
  <si>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</si>
  <si>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</si>
  <si>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</si>
  <si>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</si>
  <si>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</si>
  <si>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</si>
  <si>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</si>
  <si>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</si>
  <si>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</si>
  <si>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</si>
  <si>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</si>
  <si>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</si>
  <si>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</si>
  <si>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</si>
  <si>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</si>
  <si>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</si>
  <si>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</si>
  <si>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</si>
  <si>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</si>
  <si>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</si>
  <si>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</si>
  <si>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</si>
  <si>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</si>
  <si>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</si>
  <si>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</si>
  <si>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</si>
  <si>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</si>
  <si>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</si>
  <si>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</si>
  <si>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</si>
  <si>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</si>
  <si>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</si>
  <si>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</si>
  <si>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</si>
  <si>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</si>
  <si>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</si>
  <si>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</si>
  <si>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</si>
  <si>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</si>
  <si>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</si>
  <si>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</si>
  <si>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</si>
  <si>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</si>
  <si>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</si>
  <si>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</si>
  <si>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</si>
  <si>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</si>
  <si>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</si>
  <si>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</si>
  <si>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</si>
  <si>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</si>
  <si>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</si>
  <si>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</si>
  <si>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</si>
  <si>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</si>
  <si>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</si>
  <si>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</si>
  <si>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</si>
  <si>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</si>
  <si>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</si>
  <si>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</si>
  <si>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</si>
  <si>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</si>
  <si>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</si>
  <si>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</si>
  <si>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</si>
  <si>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</si>
  <si>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</si>
  <si>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</si>
  <si>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</si>
  <si>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</si>
  <si>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</si>
  <si>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</si>
  <si>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</si>
  <si>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</si>
  <si>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</si>
  <si>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</si>
  <si>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</si>
  <si>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</si>
  <si>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</si>
  <si>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</si>
  <si>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</si>
  <si>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</si>
  <si>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</si>
  <si>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</si>
  <si>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</si>
  <si>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</si>
  <si>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</si>
  <si>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</si>
  <si>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</si>
  <si>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</si>
  <si>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</si>
  <si>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</si>
  <si>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</si>
  <si>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</si>
  <si>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</si>
  <si>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</si>
  <si>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</si>
  <si>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</si>
  <si>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</si>
  <si>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</si>
  <si>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</si>
  <si>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</si>
  <si>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</si>
  <si>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</si>
  <si>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</si>
  <si>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</si>
  <si>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</si>
  <si>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</si>
  <si>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</si>
  <si>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</si>
  <si>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</si>
  <si>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</si>
  <si>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</si>
  <si>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</si>
  <si>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</si>
  <si>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</si>
  <si>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</si>
  <si>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</si>
  <si>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</si>
  <si>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</si>
  <si>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</si>
  <si>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</si>
  <si>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</si>
  <si>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</si>
  <si>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</si>
  <si>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</si>
  <si>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</si>
  <si>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</si>
  <si>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</si>
  <si>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</si>
  <si>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</si>
  <si>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</si>
  <si>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</si>
  <si>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</si>
  <si>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</si>
  <si>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</si>
  <si>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</si>
  <si>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</si>
  <si>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</si>
  <si>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</si>
  <si>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</si>
  <si>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</si>
  <si>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</si>
  <si>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</si>
  <si>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</si>
  <si>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</si>
  <si>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</si>
  <si>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</si>
  <si>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</si>
  <si>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</si>
  <si>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</si>
  <si>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</si>
  <si>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</si>
  <si>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</si>
  <si>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</si>
  <si>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</si>
  <si>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</si>
  <si>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</si>
  <si>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</si>
  <si>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</si>
  <si>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</si>
  <si>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</si>
  <si>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</si>
  <si>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</si>
  <si>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</si>
  <si>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</si>
  <si>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</si>
  <si>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</si>
  <si>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</si>
  <si>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</si>
  <si>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</si>
  <si>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</si>
  <si>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</si>
  <si>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</si>
  <si>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</si>
  <si>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</si>
  <si>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</si>
  <si>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</si>
  <si>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</si>
  <si>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</si>
  <si>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</si>
  <si>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</si>
  <si>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</si>
  <si>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</si>
  <si>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</si>
  <si>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</si>
  <si>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</si>
  <si>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</si>
  <si>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</si>
  <si>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</si>
  <si>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</si>
  <si>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</si>
  <si>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</si>
  <si>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</si>
  <si>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</si>
  <si>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</si>
  <si>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</si>
  <si>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</si>
  <si>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</si>
  <si>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</si>
  <si>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</si>
  <si>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</si>
  <si>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</si>
  <si>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</si>
  <si>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</si>
  <si>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</si>
  <si>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</si>
  <si>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</si>
  <si>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</si>
  <si>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</si>
  <si>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</si>
  <si>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</si>
  <si>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</si>
  <si>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</si>
  <si>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</si>
  <si>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</si>
  <si>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</si>
  <si>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</si>
  <si>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</si>
  <si>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</si>
  <si>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</si>
  <si>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</si>
  <si>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</si>
  <si>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</si>
  <si>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</si>
  <si>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</si>
  <si>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</si>
  <si>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</si>
  <si>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</si>
  <si>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</si>
  <si>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</si>
  <si>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</si>
  <si>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</si>
  <si>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</si>
  <si>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</si>
  <si>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</si>
  <si>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</si>
  <si>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</si>
  <si>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</si>
  <si>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</si>
  <si>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</si>
  <si>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</si>
  <si>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</si>
  <si>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</si>
  <si>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</si>
  <si>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</si>
  <si>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</si>
  <si>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</si>
  <si>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</si>
  <si>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</si>
  <si>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</si>
  <si>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</si>
  <si>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</si>
  <si>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</si>
  <si>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</si>
  <si>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</si>
  <si>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</si>
  <si>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</si>
  <si>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</si>
  <si>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</si>
  <si>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</si>
  <si>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</si>
  <si>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</si>
  <si>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</si>
  <si>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</si>
  <si>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</si>
  <si>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</si>
  <si>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</si>
  <si>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</si>
  <si>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</si>
  <si>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</si>
  <si>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</si>
  <si>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</si>
  <si>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</si>
  <si>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</si>
  <si>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</si>
  <si>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</si>
  <si>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</si>
  <si>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</si>
  <si>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</si>
  <si>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</si>
  <si>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</si>
  <si>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</si>
  <si>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</si>
  <si>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</si>
  <si>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</si>
  <si>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</si>
  <si>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</si>
  <si>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</si>
  <si>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</si>
  <si>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</si>
  <si>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</si>
  <si>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</si>
  <si>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</si>
  <si>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</si>
  <si>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</si>
  <si>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</si>
  <si>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</si>
  <si>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</si>
  <si>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</si>
  <si>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</si>
  <si>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</si>
  <si>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</si>
  <si>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</si>
  <si>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</si>
  <si>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</si>
  <si>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</si>
  <si>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</si>
  <si>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</si>
  <si>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</si>
  <si>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</si>
  <si>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</si>
  <si>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</si>
  <si>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</si>
  <si>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</si>
  <si>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</si>
  <si>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</si>
  <si>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</si>
  <si>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</si>
  <si>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</si>
  <si>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</si>
  <si>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</si>
  <si>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</si>
  <si>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</si>
  <si>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</si>
  <si>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</si>
  <si>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</si>
  <si>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</si>
  <si>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</si>
  <si>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</si>
  <si>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</si>
  <si>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</si>
  <si>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</si>
  <si>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</si>
  <si>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</si>
  <si>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</si>
  <si>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</si>
  <si>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</si>
  <si>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</si>
  <si>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</si>
  <si>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</si>
  <si>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</si>
  <si>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</si>
  <si>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</si>
  <si>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</si>
  <si>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</si>
  <si>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</si>
  <si>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</si>
  <si>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</si>
  <si>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</si>
  <si>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</si>
  <si>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</si>
  <si>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</si>
  <si>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</si>
  <si>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</si>
  <si>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</si>
  <si>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</si>
  <si>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</si>
  <si>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</si>
  <si>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</si>
  <si>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</si>
  <si>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</si>
  <si>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</si>
  <si>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</si>
  <si>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</si>
  <si>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</si>
  <si>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</si>
  <si>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</si>
  <si>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</si>
  <si>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</si>
  <si>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</si>
  <si>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</si>
  <si>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</si>
  <si>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</si>
  <si>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</si>
  <si>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</si>
  <si>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</si>
  <si>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</si>
  <si>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</si>
  <si>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</si>
  <si>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</si>
  <si>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</si>
  <si>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</si>
  <si>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</si>
  <si>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</si>
  <si>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</si>
  <si>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</si>
  <si>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</si>
  <si>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</si>
  <si>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</si>
  <si>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</si>
  <si>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</si>
  <si>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</si>
  <si>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</si>
  <si>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</si>
  <si>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</si>
  <si>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</si>
  <si>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</si>
  <si>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</si>
  <si>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</si>
  <si>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</si>
  <si>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</si>
  <si>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</si>
  <si>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</si>
  <si>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</si>
  <si>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</si>
  <si>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</si>
  <si>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</si>
  <si>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</si>
  <si>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</si>
  <si>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</si>
  <si>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</si>
  <si>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</si>
  <si>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</si>
  <si>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</si>
  <si>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</si>
  <si>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</si>
  <si>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</si>
  <si>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</si>
  <si>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</si>
  <si>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</si>
  <si>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</si>
  <si>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</si>
  <si>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</si>
  <si>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</si>
  <si>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</si>
  <si>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</si>
  <si>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</si>
  <si>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</si>
  <si>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</si>
  <si>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</si>
  <si>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</si>
  <si>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</si>
  <si>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</si>
  <si>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</si>
  <si>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</si>
  <si>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</si>
  <si>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</si>
  <si>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</si>
  <si>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</si>
  <si>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</si>
  <si>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</si>
  <si>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</si>
  <si>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</si>
  <si>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</si>
  <si>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</si>
  <si>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</si>
  <si>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</si>
  <si>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</si>
  <si>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</si>
  <si>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</si>
  <si>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</si>
  <si>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</si>
  <si>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</si>
  <si>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</si>
  <si>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</si>
  <si>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</si>
  <si>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</si>
  <si>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</si>
  <si>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</si>
  <si>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</si>
  <si>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</si>
  <si>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</si>
  <si>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</si>
  <si>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</si>
  <si>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</si>
  <si>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</si>
  <si>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</si>
  <si>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</si>
  <si>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</si>
  <si>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</si>
  <si>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</si>
  <si>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</si>
  <si>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</si>
  <si>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</si>
  <si>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</si>
  <si>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</si>
  <si>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</si>
  <si>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</si>
  <si>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</si>
  <si>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</si>
  <si>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</si>
  <si>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</si>
  <si>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</si>
  <si>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</si>
  <si>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</si>
  <si>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</si>
  <si>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</si>
  <si>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</si>
  <si>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</si>
  <si>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</si>
  <si>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</si>
  <si>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</si>
  <si>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</si>
  <si>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</si>
  <si>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</si>
  <si>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</si>
  <si>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</si>
  <si>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</si>
  <si>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</si>
  <si>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</si>
  <si>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</si>
  <si>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</si>
  <si>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</si>
  <si>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</si>
  <si>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</si>
  <si>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</si>
  <si>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</si>
  <si>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</si>
  <si>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</si>
  <si>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</si>
  <si>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</si>
  <si>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</si>
  <si>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</si>
  <si>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</si>
  <si>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</si>
  <si>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</si>
  <si>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</si>
  <si>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</si>
  <si>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</si>
  <si>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</si>
  <si>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</si>
  <si>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</si>
  <si>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</si>
  <si>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</si>
  <si>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</si>
  <si>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</si>
  <si>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</si>
  <si>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</si>
  <si>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</si>
  <si>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</si>
  <si>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</si>
  <si>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</si>
  <si>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</si>
  <si>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</si>
  <si>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</si>
  <si>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</si>
  <si>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</si>
  <si>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</si>
  <si>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</si>
  <si>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</si>
  <si>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</si>
  <si>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</si>
  <si>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</si>
  <si>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</si>
  <si>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</si>
  <si>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</si>
  <si>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</si>
  <si>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</si>
  <si>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</si>
  <si>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</si>
  <si>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</si>
  <si>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</si>
  <si>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</si>
  <si>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</si>
  <si>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</si>
  <si>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</si>
  <si>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</si>
  <si>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</si>
  <si>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</si>
  <si>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</si>
  <si>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</si>
  <si>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</si>
  <si>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</si>
  <si>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</si>
  <si>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</si>
  <si>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</si>
  <si>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</si>
  <si>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</si>
  <si>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</si>
  <si>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</si>
  <si>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</si>
  <si>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</si>
  <si>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</si>
  <si>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</si>
  <si>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</si>
  <si>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</si>
  <si>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</si>
  <si>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</si>
  <si>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</si>
  <si>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</si>
  <si>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</si>
  <si>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</si>
  <si>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</si>
  <si>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</si>
  <si>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</si>
  <si>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</si>
  <si>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</si>
  <si>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</si>
  <si>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</si>
  <si>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</si>
  <si>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</si>
  <si>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</si>
  <si>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</si>
  <si>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</si>
  <si>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</si>
  <si>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</si>
  <si>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</si>
  <si>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</si>
  <si>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</si>
  <si>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</si>
  <si>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</si>
  <si>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</si>
  <si>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</si>
  <si>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</si>
  <si>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</si>
  <si>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</si>
  <si>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</si>
  <si>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</si>
  <si>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</si>
  <si>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</si>
  <si>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</si>
  <si>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</si>
  <si>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</si>
  <si>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</si>
  <si>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</si>
  <si>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</si>
  <si>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</si>
  <si>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</si>
  <si>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</si>
  <si>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</si>
  <si>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</si>
  <si>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</si>
  <si>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</si>
  <si>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</si>
  <si>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</si>
  <si>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</si>
  <si>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</si>
  <si>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</si>
  <si>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</si>
  <si>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</si>
  <si>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</si>
  <si>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</si>
  <si>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</si>
  <si>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</si>
  <si>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</si>
  <si>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</si>
  <si>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</si>
  <si>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</si>
  <si>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</si>
  <si>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</si>
  <si>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</si>
  <si>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</si>
  <si>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</si>
  <si>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</si>
  <si>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</si>
  <si>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</si>
  <si>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</si>
  <si>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</si>
  <si>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</si>
  <si>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</si>
  <si>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</si>
  <si>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</si>
  <si>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</si>
  <si>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</si>
  <si>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</si>
  <si>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</si>
  <si>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</si>
  <si>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</si>
  <si>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</si>
  <si>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</si>
  <si>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</si>
  <si>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</si>
  <si>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</si>
  <si>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</si>
  <si>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</si>
  <si>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</si>
  <si>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</si>
  <si>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</si>
  <si>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</si>
  <si>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</si>
  <si>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</si>
  <si>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</si>
  <si>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</si>
  <si>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</si>
  <si>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</si>
  <si>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</si>
  <si>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</si>
  <si>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</si>
  <si>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</si>
  <si>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</si>
  <si>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</si>
  <si>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</si>
  <si>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</si>
  <si>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</si>
  <si>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</si>
  <si>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</si>
  <si>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</si>
  <si>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</si>
  <si>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</si>
  <si>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</si>
  <si>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</si>
  <si>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</si>
  <si>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</si>
  <si>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</si>
  <si>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</si>
  <si>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</si>
  <si>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</si>
  <si>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</si>
  <si>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</si>
  <si>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</si>
  <si>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</si>
  <si>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</si>
  <si>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</si>
  <si>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</si>
  <si>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</si>
  <si>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</si>
  <si>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</si>
  <si>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</si>
  <si>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</si>
  <si>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</si>
  <si>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</si>
  <si>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</si>
  <si>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</si>
  <si>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</si>
  <si>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</si>
  <si>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</si>
  <si>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</si>
  <si>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</si>
  <si>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</si>
  <si>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</si>
  <si>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</si>
  <si>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</si>
  <si>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</si>
  <si>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</si>
  <si>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</si>
  <si>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</si>
  <si>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</si>
  <si>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</si>
  <si>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</si>
  <si>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</si>
  <si>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</si>
  <si>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</si>
  <si>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</si>
  <si>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</si>
  <si>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</si>
  <si>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</si>
  <si>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</si>
  <si>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</si>
  <si>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</si>
  <si>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</si>
  <si>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</si>
  <si>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</si>
  <si>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</si>
  <si>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</si>
  <si>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</si>
  <si>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</si>
  <si>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</si>
  <si>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</si>
  <si>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</si>
  <si>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</si>
  <si>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</si>
  <si>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</si>
  <si>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</si>
  <si>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</si>
  <si>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</si>
  <si>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</si>
  <si>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</si>
  <si>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</si>
  <si>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</si>
  <si>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</si>
  <si>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</si>
  <si>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</si>
  <si>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</si>
  <si>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</si>
  <si>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</si>
  <si>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</si>
  <si>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</si>
  <si>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</si>
  <si>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</si>
  <si>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</si>
  <si>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</si>
  <si>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</si>
  <si>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</si>
  <si>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</si>
  <si>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</si>
  <si>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</si>
  <si>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</si>
  <si>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</si>
  <si>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</si>
  <si>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</si>
  <si>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</si>
  <si>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</si>
  <si>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</si>
  <si>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</si>
  <si>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</si>
  <si>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</si>
  <si>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</si>
  <si>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</si>
  <si>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</si>
  <si>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</si>
  <si>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</si>
  <si>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</si>
  <si>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</si>
  <si>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</si>
  <si>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</si>
  <si>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</si>
  <si>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</si>
  <si>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</si>
  <si>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</si>
  <si>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</si>
  <si>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</si>
  <si>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</si>
  <si>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</si>
  <si>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</si>
  <si>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</si>
  <si>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</si>
  <si>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</si>
  <si>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</si>
  <si>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</si>
  <si>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</si>
  <si>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</si>
  <si>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</si>
  <si>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</si>
  <si>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</si>
  <si>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</si>
  <si>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</si>
  <si>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</si>
  <si>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</si>
  <si>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</si>
  <si>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</si>
  <si>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</si>
  <si>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</si>
  <si>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</si>
  <si>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</si>
  <si>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</si>
  <si>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</si>
  <si>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</si>
  <si>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</si>
  <si>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</si>
  <si>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</si>
  <si>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</si>
  <si>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</si>
  <si>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</si>
  <si>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</si>
  <si>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</si>
  <si>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</si>
  <si>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</si>
  <si>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</si>
  <si>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</si>
  <si>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</si>
  <si>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</si>
  <si>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</si>
  <si>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</si>
  <si>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</si>
  <si>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</si>
  <si>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</si>
  <si>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</si>
  <si>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</si>
  <si>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</si>
  <si>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</si>
  <si>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</si>
  <si>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</si>
  <si>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</si>
  <si>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</si>
  <si>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</si>
  <si>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</si>
  <si>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</si>
  <si>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</si>
  <si>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</si>
  <si>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</si>
  <si>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</si>
  <si>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</si>
  <si>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</si>
  <si>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</si>
  <si>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</si>
  <si>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</si>
  <si>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</si>
  <si>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</si>
  <si>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</si>
  <si>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</si>
  <si>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</si>
  <si>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</si>
  <si>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</si>
  <si>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</si>
  <si>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</si>
  <si>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</si>
  <si>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</si>
  <si>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</si>
  <si>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</si>
  <si>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</si>
  <si>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</si>
  <si>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</si>
  <si>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</si>
  <si>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</si>
  <si>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</si>
  <si>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</si>
  <si>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</si>
  <si>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</si>
  <si>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</si>
  <si>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</si>
  <si>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</si>
  <si>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</si>
  <si>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</si>
  <si>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</si>
  <si>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</si>
  <si>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</si>
  <si>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</si>
  <si>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</si>
  <si>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</si>
  <si>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</si>
  <si>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</si>
  <si>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</si>
  <si>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</si>
  <si>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</si>
  <si>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</si>
  <si>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</si>
  <si>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</si>
  <si>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</si>
  <si>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</si>
  <si>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</si>
  <si>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</si>
  <si>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</si>
  <si>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</si>
  <si>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</si>
  <si>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</si>
  <si>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</si>
  <si>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</si>
  <si>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</si>
  <si>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</si>
  <si>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</si>
  <si>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</si>
  <si>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</si>
  <si>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</si>
  <si>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</si>
  <si>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</si>
  <si>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</si>
  <si>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</si>
  <si>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</si>
  <si>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</si>
  <si>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</si>
  <si>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</si>
  <si>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</si>
  <si>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</si>
  <si>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</si>
  <si>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</si>
  <si>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</si>
  <si>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</si>
  <si>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</si>
  <si>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</si>
  <si>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</si>
  <si>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</si>
  <si>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</si>
  <si>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</si>
  <si>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</si>
  <si>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</si>
  <si>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</si>
  <si>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</si>
  <si>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</si>
  <si>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</si>
  <si>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</si>
  <si>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</si>
  <si>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</si>
  <si>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</si>
  <si>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</si>
  <si>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</si>
  <si>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</si>
  <si>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</si>
  <si>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</si>
  <si>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</si>
  <si>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</si>
  <si>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</si>
  <si>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</si>
  <si>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</si>
  <si>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</si>
  <si>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</si>
  <si>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</si>
  <si>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</si>
  <si>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</si>
  <si>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</si>
  <si>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</si>
  <si>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</si>
  <si>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</si>
  <si>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</si>
  <si>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</si>
  <si>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</si>
  <si>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</si>
  <si>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</si>
  <si>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</si>
  <si>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</si>
  <si>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</si>
  <si>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</si>
  <si>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</si>
  <si>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</si>
  <si>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</si>
  <si>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</si>
  <si>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</si>
  <si>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</si>
  <si>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</si>
  <si>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</si>
  <si>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</si>
  <si>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</si>
  <si>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</si>
  <si>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</si>
  <si>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</si>
  <si>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</si>
  <si>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</si>
  <si>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</si>
  <si>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</si>
  <si>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</si>
  <si>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</si>
  <si>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</si>
  <si>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</si>
  <si>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</si>
  <si>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</si>
  <si>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</si>
  <si>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</si>
  <si>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</si>
  <si>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</si>
  <si>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</si>
  <si>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</si>
  <si>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</si>
  <si>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</si>
  <si>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</si>
  <si>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</si>
  <si>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</si>
  <si>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</si>
  <si>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</si>
  <si>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</si>
  <si>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</si>
  <si>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</si>
  <si>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</si>
  <si>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</si>
  <si>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</si>
  <si>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</si>
  <si>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</si>
  <si>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</si>
  <si>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</si>
  <si>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</si>
  <si>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</si>
  <si>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</si>
  <si>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</si>
  <si>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</si>
  <si>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</si>
  <si>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</si>
  <si>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</si>
  <si>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</si>
  <si>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</si>
  <si>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</si>
  <si>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</si>
  <si>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</si>
  <si>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</si>
  <si>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</si>
  <si>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</si>
  <si>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</si>
  <si>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</si>
  <si>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</si>
  <si>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</si>
  <si>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</si>
  <si>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</si>
  <si>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</si>
  <si>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</si>
  <si>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</si>
  <si>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</si>
  <si>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</si>
  <si>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</si>
  <si>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</si>
  <si>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</si>
  <si>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</si>
  <si>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</si>
  <si>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</si>
  <si>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</si>
  <si>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</si>
  <si>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</si>
  <si>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</si>
  <si>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</si>
  <si>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</si>
  <si>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</si>
  <si>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</si>
  <si>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</si>
  <si>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</si>
  <si>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</si>
  <si>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</si>
  <si>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</si>
  <si>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</si>
  <si>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</si>
  <si>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</si>
  <si>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</si>
  <si>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</si>
  <si>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</si>
  <si>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</si>
  <si>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</si>
  <si>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</si>
  <si>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</si>
  <si>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</si>
  <si>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</si>
  <si>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</si>
  <si>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</si>
  <si>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</si>
  <si>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</si>
  <si>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</si>
  <si>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</si>
  <si>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</si>
  <si>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</si>
  <si>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</si>
  <si>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</si>
  <si>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</si>
  <si>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</si>
  <si>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</si>
  <si>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</si>
  <si>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</si>
  <si>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</si>
  <si>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</si>
  <si>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</si>
  <si>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</si>
  <si>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</si>
  <si>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</si>
  <si>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</si>
  <si>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</si>
  <si>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</si>
  <si>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</si>
  <si>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</si>
  <si>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</si>
  <si>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</si>
  <si>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</si>
  <si>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</si>
  <si>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</si>
  <si>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</si>
  <si>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</si>
  <si>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</si>
  <si>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</si>
  <si>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</si>
  <si>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</si>
  <si>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</si>
  <si>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</si>
  <si>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</si>
  <si>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</si>
  <si>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</si>
  <si>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</si>
  <si>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</si>
  <si>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</si>
  <si>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</si>
  <si>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</si>
  <si>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</si>
  <si>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</si>
  <si>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</si>
  <si>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</si>
  <si>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</si>
  <si>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</si>
  <si>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</si>
  <si>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</si>
  <si>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</si>
  <si>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</si>
  <si>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</si>
  <si>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</si>
  <si>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</si>
  <si>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</si>
  <si>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</si>
  <si>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</si>
  <si>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</si>
  <si>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</si>
  <si>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</si>
  <si>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</si>
  <si>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</si>
  <si>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</si>
  <si>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</si>
  <si>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</si>
  <si>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</si>
  <si>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</si>
  <si>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</si>
  <si>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</si>
  <si>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</si>
  <si>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</si>
  <si>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</si>
  <si>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</si>
  <si>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</si>
  <si>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</si>
  <si>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</si>
  <si>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</si>
  <si>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</si>
  <si>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</si>
  <si>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</si>
  <si>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</si>
  <si>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</si>
  <si>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</si>
  <si>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</si>
  <si>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</si>
  <si>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</si>
  <si>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</si>
  <si>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</si>
  <si>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</si>
  <si>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</si>
  <si>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</si>
  <si>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</si>
  <si>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</si>
  <si>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</si>
  <si>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</si>
  <si>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</si>
  <si>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</si>
  <si>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</si>
  <si>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</si>
  <si>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</si>
  <si>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</si>
  <si>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</si>
  <si>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</si>
  <si>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</si>
  <si>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</si>
  <si>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</si>
  <si>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</si>
  <si>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</si>
  <si>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</si>
  <si>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</si>
  <si>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</si>
  <si>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</si>
  <si>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</si>
  <si>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</si>
  <si>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</si>
  <si>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</si>
  <si>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</si>
  <si>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</si>
  <si>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</si>
  <si>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</si>
  <si>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</si>
  <si>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</si>
  <si>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</si>
  <si>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</si>
  <si>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</si>
  <si>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</si>
  <si>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</si>
  <si>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</si>
  <si>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</si>
  <si>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</si>
  <si>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</si>
  <si>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</si>
  <si>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</si>
  <si>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</si>
  <si>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</si>
  <si>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</si>
  <si>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</si>
  <si>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</si>
  <si>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</si>
  <si>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</si>
  <si>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</si>
  <si>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</si>
  <si>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</si>
  <si>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</si>
  <si>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</si>
  <si>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</si>
  <si>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</si>
  <si>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</si>
  <si>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</si>
  <si>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</si>
  <si>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</si>
  <si>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</si>
  <si>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</si>
  <si>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</si>
  <si>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</si>
  <si>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</si>
  <si>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</si>
  <si>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</si>
  <si>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</si>
  <si>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</si>
  <si>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</si>
  <si>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</si>
  <si>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</si>
  <si>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</si>
  <si>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</si>
  <si>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</si>
  <si>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</si>
  <si>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</si>
  <si>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</si>
  <si>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</si>
  <si>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</si>
  <si>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</si>
  <si>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</si>
  <si>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</si>
  <si>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</si>
  <si>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</si>
  <si>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</si>
  <si>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</si>
  <si>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</si>
  <si>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</si>
  <si>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</si>
  <si>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</si>
  <si>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</si>
  <si>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</si>
  <si>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</si>
  <si>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</si>
  <si>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</si>
  <si>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</si>
  <si>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</si>
  <si>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</si>
  <si>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</si>
  <si>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</si>
  <si>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</si>
  <si>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</si>
  <si>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</si>
  <si>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</si>
  <si>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</si>
  <si>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</si>
  <si>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</si>
  <si>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</si>
  <si>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</si>
  <si>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</si>
  <si>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</si>
  <si>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</si>
  <si>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</si>
  <si>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</si>
  <si>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</si>
  <si>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</si>
  <si>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</si>
  <si>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</si>
  <si>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</si>
  <si>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</si>
  <si>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</si>
  <si>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</si>
  <si>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</si>
  <si>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</si>
  <si>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</si>
  <si>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</si>
  <si>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</si>
  <si>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</si>
  <si>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</si>
  <si>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</si>
  <si>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</si>
  <si>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</si>
  <si>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</si>
  <si>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</si>
  <si>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</si>
  <si>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</si>
  <si>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</si>
  <si>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</si>
  <si>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</si>
  <si>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</si>
  <si>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</si>
  <si>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</si>
  <si>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</si>
  <si>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</si>
  <si>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</si>
  <si>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</si>
  <si>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</si>
  <si>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</si>
  <si>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</si>
  <si>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</si>
  <si>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</si>
  <si>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</si>
  <si>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</si>
  <si>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</si>
  <si>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</si>
  <si>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</si>
  <si>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</si>
  <si>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</si>
  <si>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</si>
  <si>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</si>
  <si>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</si>
  <si>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</si>
  <si>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</si>
  <si>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</si>
  <si>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</si>
  <si>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</si>
  <si>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</si>
  <si>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</si>
  <si>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</si>
  <si>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</si>
  <si>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</si>
  <si>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</si>
  <si>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</si>
  <si>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</si>
  <si>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</si>
  <si>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</si>
  <si>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</si>
  <si>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</si>
  <si>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</si>
  <si>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</si>
  <si>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</si>
  <si>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</si>
  <si>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</si>
  <si>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</si>
  <si>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</si>
  <si>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</si>
  <si>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</si>
  <si>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</si>
  <si>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</si>
  <si>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</si>
  <si>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</si>
  <si>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</si>
  <si>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</si>
  <si>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</si>
  <si>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</si>
  <si>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</si>
  <si>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</si>
  <si>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</si>
  <si>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</si>
  <si>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</si>
  <si>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</si>
  <si>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</si>
  <si>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</si>
  <si>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</si>
  <si>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</si>
  <si>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</si>
  <si>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</si>
  <si>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</si>
  <si>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</si>
  <si>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</si>
  <si>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</si>
  <si>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</si>
  <si>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</si>
  <si>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</si>
  <si>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</si>
  <si>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</si>
  <si>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</si>
  <si>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</si>
  <si>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</si>
  <si>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</si>
  <si>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</si>
  <si>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</si>
  <si>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</si>
  <si>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</si>
  <si>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</si>
  <si>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</si>
  <si>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</si>
  <si>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</si>
  <si>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</si>
  <si>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</si>
  <si>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</si>
  <si>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</si>
  <si>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</si>
  <si>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</si>
  <si>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</si>
  <si>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</si>
  <si>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</si>
  <si>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</si>
  <si>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</si>
  <si>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</si>
  <si>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</si>
  <si>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</si>
  <si>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</si>
  <si>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</si>
  <si>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</si>
  <si>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</si>
  <si>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</si>
  <si>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</si>
  <si>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</si>
  <si>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</si>
  <si>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</si>
  <si>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</si>
  <si>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</si>
  <si>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</si>
  <si>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</si>
  <si>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</si>
  <si>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</si>
  <si>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</si>
  <si>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</si>
  <si>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</si>
  <si>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</si>
  <si>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</si>
  <si>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</si>
  <si>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</si>
  <si>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</si>
  <si>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</si>
  <si>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</si>
  <si>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</si>
  <si>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</si>
  <si>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</si>
  <si>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</si>
  <si>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</si>
  <si>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</si>
  <si>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</si>
  <si>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</si>
  <si>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</si>
  <si>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</si>
  <si>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</si>
  <si>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</si>
  <si>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</si>
  <si>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</si>
  <si>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</si>
  <si>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</si>
  <si>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</si>
  <si>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</si>
  <si>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</si>
  <si>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</si>
  <si>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</si>
  <si>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</si>
  <si>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</si>
  <si>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</si>
  <si>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</si>
  <si>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</si>
  <si>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</si>
  <si>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</si>
  <si>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</si>
  <si>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</si>
  <si>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</si>
  <si>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</si>
  <si>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</si>
  <si>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</si>
  <si>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</si>
  <si>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</si>
  <si>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</si>
  <si>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</si>
  <si>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</si>
  <si>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</si>
  <si>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</si>
  <si>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</si>
  <si>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</si>
  <si>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</si>
  <si>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</si>
  <si>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</si>
  <si>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</si>
  <si>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</si>
  <si>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</si>
  <si>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</si>
  <si>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</si>
  <si>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</si>
  <si>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</si>
  <si>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</si>
  <si>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</si>
  <si>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</si>
  <si>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</si>
  <si>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</si>
  <si>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</si>
  <si>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</si>
  <si>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</si>
  <si>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</si>
  <si>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</si>
  <si>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</si>
  <si>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</si>
  <si>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</si>
  <si>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</si>
  <si>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</si>
  <si>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</si>
  <si>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</si>
  <si>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</si>
  <si>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</si>
  <si>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</si>
  <si>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</si>
  <si>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</si>
  <si>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</si>
  <si>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</si>
  <si>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</si>
  <si>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</si>
  <si>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</si>
  <si>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</si>
  <si>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</si>
  <si>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</si>
  <si>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</si>
  <si>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</si>
  <si>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</si>
  <si>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</si>
  <si>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</si>
  <si>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</si>
  <si>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</si>
  <si>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</si>
  <si>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</si>
  <si>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</si>
  <si>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</si>
  <si>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</si>
  <si>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</si>
  <si>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</si>
  <si>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</si>
  <si>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</si>
  <si>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</si>
  <si>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</si>
  <si>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</si>
  <si>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</si>
  <si>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</si>
  <si>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</si>
  <si>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</si>
  <si>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</si>
  <si>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</si>
  <si>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</si>
  <si>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</si>
  <si>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</si>
  <si>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</si>
  <si>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</si>
  <si>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</si>
  <si>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</si>
  <si>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</si>
  <si>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</si>
  <si>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</si>
  <si>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</si>
  <si>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</si>
  <si>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</si>
  <si>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</si>
  <si>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</si>
  <si>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</si>
  <si>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</si>
  <si>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</si>
  <si>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</si>
  <si>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</si>
  <si>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</si>
  <si>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</si>
  <si>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</si>
  <si>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</si>
  <si>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</si>
  <si>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</si>
  <si>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</si>
  <si>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</si>
  <si>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</si>
  <si>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</si>
  <si>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</si>
  <si>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</si>
  <si>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</si>
  <si>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</si>
  <si>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</si>
  <si>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</si>
  <si>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</si>
  <si>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</si>
  <si>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</si>
  <si>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</si>
  <si>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</si>
  <si>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</si>
  <si>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</si>
  <si>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</si>
  <si>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</si>
  <si>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</si>
  <si>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</si>
  <si>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</si>
  <si>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</si>
  <si>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</si>
  <si>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</si>
  <si>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</si>
  <si>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</si>
  <si>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</si>
  <si>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</si>
  <si>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</si>
  <si>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</si>
  <si>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</si>
  <si>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</si>
  <si>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</si>
  <si>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</si>
  <si>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</si>
  <si>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</si>
  <si>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</si>
  <si>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</si>
  <si>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</si>
  <si>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</si>
  <si>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</si>
  <si>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</si>
  <si>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</si>
  <si>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</si>
  <si>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</si>
  <si>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</si>
  <si>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</si>
  <si>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</si>
  <si>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</si>
  <si>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</si>
  <si>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</si>
  <si>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</si>
  <si>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</si>
  <si>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</si>
  <si>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</si>
  <si>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</si>
  <si>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</si>
  <si>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</si>
  <si>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</si>
  <si>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</si>
  <si>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</si>
  <si>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</si>
  <si>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</si>
  <si>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</si>
  <si>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</si>
  <si>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</si>
  <si>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</si>
  <si>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</si>
  <si>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</si>
  <si>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</si>
  <si>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</si>
  <si>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</si>
  <si>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</si>
  <si>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</si>
  <si>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</si>
  <si>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</si>
  <si>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</si>
  <si>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</si>
  <si>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</si>
  <si>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</si>
  <si>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</si>
  <si>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</si>
  <si>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</si>
  <si>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</si>
  <si>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</si>
  <si>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</si>
  <si>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</si>
  <si>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</si>
  <si>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</si>
  <si>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</si>
  <si>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</si>
  <si>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</si>
  <si>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</si>
  <si>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</si>
  <si>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</si>
  <si>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</si>
  <si>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</si>
  <si>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</si>
  <si>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</si>
  <si>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</si>
  <si>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</si>
  <si>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</si>
  <si>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</si>
  <si>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</si>
  <si>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</si>
  <si>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</si>
  <si>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</si>
  <si>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</si>
  <si>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</si>
  <si>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</si>
  <si>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</si>
  <si>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</si>
  <si>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</si>
  <si>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</si>
  <si>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</si>
  <si>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</si>
  <si>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</si>
  <si>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</si>
  <si>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</si>
  <si>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</si>
  <si>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</si>
  <si>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</si>
  <si>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</si>
  <si>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</si>
  <si>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</si>
  <si>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</si>
  <si>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</si>
  <si>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</si>
  <si>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</si>
  <si>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</si>
  <si>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</si>
  <si>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</si>
  <si>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</si>
  <si>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</si>
  <si>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</si>
  <si>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</si>
  <si>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</si>
  <si>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</si>
  <si>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</si>
  <si>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</si>
  <si>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</si>
  <si>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</si>
  <si>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</si>
  <si>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</si>
  <si>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</si>
  <si>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</si>
  <si>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</si>
  <si>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</si>
  <si>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</si>
  <si>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</si>
  <si>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</si>
  <si>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</si>
  <si>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</si>
  <si>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</si>
  <si>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</si>
  <si>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</si>
  <si>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</si>
  <si>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</si>
  <si>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</si>
  <si>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</si>
  <si>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</si>
  <si>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</si>
  <si>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</si>
  <si>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</si>
  <si>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</si>
  <si>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</si>
  <si>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</si>
  <si>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</si>
  <si>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</si>
  <si>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</si>
  <si>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</si>
  <si>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</si>
  <si>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</si>
  <si>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</si>
  <si>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</si>
  <si>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</si>
  <si>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</si>
  <si>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</si>
  <si>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</si>
  <si>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</si>
  <si>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</si>
  <si>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</si>
  <si>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</si>
  <si>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</si>
  <si>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</si>
  <si>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</si>
  <si>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</si>
  <si>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</si>
  <si>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</si>
  <si>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</si>
  <si>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</si>
  <si>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</si>
  <si>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</si>
  <si>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</si>
  <si>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</si>
  <si>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</si>
  <si>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</si>
  <si>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</si>
  <si>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</si>
  <si>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</si>
  <si>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</si>
  <si>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</si>
  <si>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</si>
  <si>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</si>
  <si>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</si>
  <si>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</si>
  <si>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</si>
  <si>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</si>
  <si>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</si>
  <si>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</si>
  <si>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</si>
  <si>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</si>
  <si>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</si>
  <si>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</si>
  <si>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</si>
  <si>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</si>
  <si>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</si>
  <si>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</si>
  <si>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</si>
  <si>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</si>
  <si>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</si>
  <si>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</si>
  <si>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</si>
  <si>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</si>
  <si>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</si>
  <si>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</si>
  <si>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</si>
  <si>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</si>
  <si>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</si>
  <si>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</si>
  <si>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</si>
  <si>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</si>
  <si>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</si>
  <si>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</si>
  <si>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</si>
  <si>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</si>
  <si>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</si>
  <si>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</si>
  <si>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</si>
  <si>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</si>
  <si>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</si>
  <si>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</si>
  <si>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</si>
  <si>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</si>
  <si>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</si>
  <si>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</si>
  <si>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</si>
  <si>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</si>
  <si>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</si>
  <si>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</si>
  <si>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</si>
  <si>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</si>
  <si>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</si>
  <si>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</si>
  <si>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</si>
  <si>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</si>
  <si>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</si>
  <si>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</si>
  <si>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</si>
  <si>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</si>
  <si>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</si>
  <si>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</si>
  <si>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</si>
  <si>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</si>
  <si>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</si>
  <si>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</si>
  <si>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</si>
  <si>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</si>
  <si>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</si>
  <si>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</si>
  <si>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</si>
  <si>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</si>
  <si>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</si>
  <si>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</si>
  <si>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</si>
  <si>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</si>
  <si>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</si>
  <si>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</si>
  <si>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</si>
  <si>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</si>
  <si>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</si>
  <si>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</si>
  <si>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</si>
  <si>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</si>
  <si>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</si>
  <si>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</si>
  <si>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</si>
  <si>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</si>
  <si>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</si>
  <si>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</si>
  <si>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</si>
  <si>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</si>
  <si>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</si>
  <si>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</si>
  <si>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</si>
  <si>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</si>
  <si>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</si>
  <si>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</si>
  <si>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</si>
  <si>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</si>
  <si>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</si>
  <si>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</si>
  <si>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</si>
  <si>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</si>
  <si>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</si>
  <si>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</si>
  <si>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</si>
  <si>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</si>
  <si>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</si>
  <si>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</si>
  <si>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</si>
  <si>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</si>
  <si>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</si>
  <si>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</si>
  <si>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</si>
  <si>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</si>
  <si>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</si>
  <si>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</si>
  <si>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</si>
  <si>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</si>
  <si>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</si>
  <si>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</si>
  <si>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</si>
  <si>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</si>
  <si>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</si>
  <si>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</si>
  <si>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</si>
  <si>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</si>
  <si>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</si>
  <si>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</si>
  <si>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</si>
  <si>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</si>
  <si>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</si>
  <si>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</si>
  <si>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</si>
  <si>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</si>
  <si>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</si>
  <si>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</si>
  <si>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</si>
  <si>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</si>
  <si>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</si>
  <si>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</si>
  <si>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</si>
  <si>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</si>
  <si>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</si>
  <si>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</si>
  <si>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</si>
  <si>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</si>
  <si>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</si>
  <si>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</si>
  <si>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</si>
  <si>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</si>
  <si>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</si>
  <si>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</si>
  <si>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</si>
  <si>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</si>
  <si>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</si>
  <si>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</si>
  <si>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</si>
  <si>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</si>
  <si>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</si>
  <si>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</si>
  <si>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</si>
  <si>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</si>
  <si>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</si>
  <si>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</si>
  <si>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</si>
  <si>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</si>
  <si>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</si>
  <si>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</si>
  <si>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</si>
  <si>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</si>
  <si>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</si>
  <si>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</si>
  <si>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</si>
  <si>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</si>
  <si>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</si>
  <si>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</si>
  <si>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</si>
  <si>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</si>
  <si>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</si>
  <si>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</si>
  <si>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</si>
  <si>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</si>
  <si>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</si>
  <si>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</si>
  <si>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</si>
  <si>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</si>
  <si>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</si>
  <si>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</si>
  <si>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</si>
  <si>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</si>
  <si>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</si>
  <si>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</si>
  <si>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</si>
  <si>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</si>
  <si>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</si>
  <si>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</si>
  <si>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</si>
  <si>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</si>
  <si>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</si>
  <si>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</si>
  <si>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</si>
  <si>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</si>
  <si>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</si>
  <si>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</si>
  <si>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</si>
  <si>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</si>
  <si>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</si>
  <si>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</si>
  <si>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</si>
  <si>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</si>
  <si>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</si>
  <si>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</si>
  <si>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</si>
  <si>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</si>
  <si>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</si>
  <si>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</si>
  <si>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</si>
  <si>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</si>
  <si>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</si>
  <si>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</si>
  <si>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</si>
  <si>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</si>
  <si>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</si>
  <si>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</si>
  <si>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</si>
  <si>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</si>
  <si>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</si>
  <si>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</si>
  <si>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</si>
  <si>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</si>
  <si>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</si>
  <si>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</si>
  <si>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</si>
  <si>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</si>
  <si>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</si>
  <si>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</si>
  <si>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</si>
  <si>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</si>
  <si>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</si>
  <si>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</si>
  <si>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</si>
  <si>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</si>
  <si>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</si>
  <si>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</si>
  <si>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</si>
  <si>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</si>
  <si>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</si>
  <si>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</si>
  <si>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</si>
  <si>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</si>
  <si>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</si>
  <si>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</si>
  <si>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</si>
  <si>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</si>
  <si>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</si>
  <si>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</si>
  <si>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</si>
  <si>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</si>
  <si>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</si>
  <si>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</si>
  <si>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</si>
  <si>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</si>
  <si>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</si>
  <si>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</si>
  <si>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</si>
  <si>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</si>
  <si>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</si>
  <si>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</si>
  <si>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</si>
  <si>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</si>
  <si>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</si>
  <si>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</si>
  <si>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</si>
  <si>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</si>
  <si>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</si>
  <si>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</si>
  <si>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</si>
  <si>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</si>
  <si>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</si>
  <si>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</si>
  <si>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</si>
  <si>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</si>
  <si>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</si>
  <si>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</si>
  <si>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</si>
  <si>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</si>
  <si>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</si>
  <si>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</si>
  <si>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</si>
  <si>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</si>
  <si>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</si>
  <si>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</si>
  <si>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</si>
  <si>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</si>
  <si>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</si>
  <si>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</si>
  <si>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</si>
  <si>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</si>
  <si>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</si>
  <si>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</si>
  <si>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</si>
  <si>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</si>
  <si>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</si>
  <si>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</si>
  <si>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</si>
  <si>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</si>
  <si>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</si>
  <si>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</si>
  <si>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</si>
  <si>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</si>
  <si>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</si>
  <si>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</si>
  <si>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</si>
  <si>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</si>
  <si>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</si>
  <si>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</si>
  <si>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</si>
  <si>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</si>
  <si>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</si>
  <si>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</si>
  <si>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</si>
  <si>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</si>
  <si>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</si>
  <si>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</si>
  <si>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</si>
  <si>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</si>
  <si>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</si>
  <si>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</si>
  <si>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</si>
  <si>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</si>
  <si>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</si>
  <si>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</si>
  <si>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</si>
  <si>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</si>
  <si>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</si>
  <si>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</si>
  <si>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</si>
  <si>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</si>
  <si>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</si>
  <si>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</si>
  <si>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</si>
  <si>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</si>
  <si>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</si>
  <si>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</si>
  <si>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</si>
  <si>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</si>
  <si>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</si>
  <si>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</si>
  <si>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</si>
  <si>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</si>
  <si>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</si>
  <si>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</si>
  <si>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</si>
  <si>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</si>
  <si>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</si>
  <si>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</si>
  <si>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</si>
  <si>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</si>
  <si>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</si>
  <si>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</si>
  <si>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</si>
  <si>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</si>
  <si>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</si>
  <si>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</si>
  <si>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</si>
  <si>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</si>
  <si>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</si>
  <si>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</si>
  <si>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</si>
  <si>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</si>
  <si>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</si>
  <si>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</si>
  <si>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</si>
  <si>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</si>
  <si>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</si>
  <si>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</si>
  <si>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</si>
  <si>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</si>
  <si>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</si>
  <si>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</si>
  <si>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</si>
  <si>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</si>
  <si>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</si>
  <si>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</si>
  <si>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</si>
  <si>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</si>
  <si>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</si>
  <si>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</si>
  <si>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</si>
  <si>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</si>
  <si>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</si>
  <si>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</si>
  <si>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</si>
  <si>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</si>
  <si>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</si>
  <si>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</si>
  <si>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</si>
  <si>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</si>
  <si>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</si>
  <si>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</si>
  <si>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</si>
  <si>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</si>
  <si>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</si>
  <si>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</si>
  <si>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</si>
  <si>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</si>
  <si>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</si>
  <si>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</si>
  <si>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</si>
  <si>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</si>
  <si>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</si>
  <si>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</si>
  <si>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</si>
  <si>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</si>
  <si>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</si>
  <si>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</si>
  <si>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</si>
  <si>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</si>
  <si>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</si>
  <si>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</si>
  <si>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</si>
  <si>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</si>
  <si>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</si>
  <si>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</si>
  <si>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</si>
  <si>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</si>
  <si>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</si>
  <si>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</si>
  <si>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</si>
  <si>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</si>
  <si>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</si>
  <si>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</si>
  <si>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</si>
  <si>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</si>
  <si>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</si>
  <si>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</si>
  <si>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</si>
  <si>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</si>
  <si>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</si>
  <si>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</si>
  <si>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</si>
  <si>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</si>
  <si>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</si>
  <si>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</si>
  <si>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</si>
  <si>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</si>
  <si>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</si>
  <si>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</si>
  <si>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</si>
  <si>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</si>
  <si>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</si>
  <si>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</si>
  <si>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</si>
  <si>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</si>
  <si>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</si>
  <si>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</si>
  <si>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</si>
  <si>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</si>
  <si>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</si>
  <si>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</si>
  <si>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</si>
  <si>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</si>
  <si>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</si>
  <si>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</si>
  <si>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</si>
  <si>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</si>
  <si>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</si>
  <si>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</si>
  <si>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</si>
  <si>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</si>
  <si>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</si>
  <si>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</si>
  <si>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</si>
  <si>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</si>
  <si>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</si>
  <si>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</si>
  <si>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</si>
  <si>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</si>
  <si>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</si>
  <si>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</si>
  <si>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</si>
  <si>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</si>
  <si>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</si>
  <si>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</si>
  <si>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</si>
  <si>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</si>
  <si>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</si>
  <si>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</si>
  <si>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</si>
  <si>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</si>
  <si>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</si>
  <si>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</si>
  <si>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</si>
  <si>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</si>
  <si>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</si>
  <si>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</si>
  <si>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</si>
  <si>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</si>
  <si>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</si>
  <si>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</si>
  <si>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</si>
  <si>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</si>
  <si>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</si>
  <si>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</si>
  <si>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</si>
  <si>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</si>
  <si>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</si>
  <si>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</si>
  <si>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</si>
  <si>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</si>
  <si>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</si>
  <si>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</si>
  <si>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</si>
  <si>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</si>
  <si>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</si>
  <si>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</si>
  <si>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</si>
  <si>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</si>
  <si>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</si>
  <si>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</si>
  <si>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</si>
  <si>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</si>
  <si>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</si>
  <si>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</si>
  <si>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</si>
  <si>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</si>
  <si>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</si>
  <si>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</si>
  <si>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</si>
  <si>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</si>
  <si>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</si>
  <si>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</si>
  <si>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</si>
  <si>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</si>
  <si>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</si>
  <si>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</si>
  <si>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</si>
  <si>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</si>
  <si>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</si>
  <si>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</si>
  <si>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</si>
  <si>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</si>
  <si>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</si>
  <si>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</si>
  <si>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</si>
  <si>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</si>
  <si>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</si>
  <si>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</si>
  <si>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</si>
  <si>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</si>
  <si>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</si>
  <si>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</si>
  <si>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</si>
  <si>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</si>
  <si>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</si>
  <si>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</si>
  <si>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</si>
  <si>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</si>
  <si>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</si>
  <si>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</si>
  <si>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</si>
  <si>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</si>
  <si>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</si>
  <si>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</si>
  <si>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</si>
  <si>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</si>
  <si>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</si>
  <si>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</si>
  <si>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</si>
  <si>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</si>
  <si>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</si>
  <si>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</si>
  <si>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</si>
  <si>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</si>
  <si>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</si>
  <si>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</si>
  <si>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</si>
  <si>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</si>
  <si>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</si>
  <si>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</si>
  <si>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</si>
  <si>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</si>
  <si>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</si>
  <si>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</si>
  <si>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</si>
  <si>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</si>
  <si>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</si>
  <si>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</si>
  <si>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</si>
  <si>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</si>
  <si>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</si>
  <si>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</si>
  <si>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</si>
  <si>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</si>
  <si>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</si>
  <si>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</si>
  <si>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</si>
  <si>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</si>
  <si>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</si>
  <si>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</si>
  <si>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</si>
  <si>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</si>
  <si>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</si>
  <si>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</si>
  <si>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</si>
  <si>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</si>
  <si>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</si>
  <si>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</si>
  <si>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</si>
  <si>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</si>
  <si>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</si>
  <si>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</si>
  <si>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</si>
  <si>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</si>
  <si>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</si>
  <si>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</si>
  <si>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</si>
  <si>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</si>
  <si>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</si>
  <si>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</si>
  <si>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</si>
  <si>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</si>
  <si>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</si>
  <si>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</si>
  <si>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</si>
  <si>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</si>
  <si>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</si>
  <si>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</si>
  <si>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</si>
  <si>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</si>
  <si>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</si>
  <si>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</si>
  <si>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</si>
  <si>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</si>
  <si>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</si>
  <si>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</si>
  <si>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</si>
  <si>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</si>
  <si>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</si>
  <si>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</si>
  <si>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</si>
  <si>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</si>
  <si>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</si>
  <si>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</si>
  <si>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</si>
  <si>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</si>
  <si>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</si>
  <si>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</si>
  <si>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</si>
  <si>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</si>
  <si>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</si>
  <si>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</si>
  <si>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</si>
  <si>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</si>
  <si>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</si>
  <si>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</si>
  <si>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</si>
  <si>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</si>
  <si>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</si>
  <si>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</si>
  <si>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</si>
  <si>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</si>
  <si>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</si>
  <si>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</si>
  <si>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</si>
  <si>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</si>
  <si>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</si>
  <si>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</si>
  <si>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</si>
  <si>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</si>
  <si>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</si>
  <si>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</si>
  <si>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</si>
  <si>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</si>
  <si>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</si>
  <si>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</si>
  <si>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</si>
  <si>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</si>
  <si>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</si>
  <si>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</si>
  <si>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</si>
  <si>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</si>
  <si>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</si>
  <si>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</si>
  <si>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</si>
  <si>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</si>
  <si>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</si>
  <si>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</si>
  <si>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</si>
  <si>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</si>
  <si>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</si>
  <si>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</si>
  <si>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</si>
  <si>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</si>
  <si>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</si>
  <si>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</si>
  <si>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</si>
  <si>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</si>
  <si>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</si>
  <si>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</si>
  <si>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</si>
  <si>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</si>
  <si>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</si>
  <si>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</si>
  <si>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</si>
  <si>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</si>
  <si>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</si>
  <si>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</si>
  <si>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</si>
  <si>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</si>
  <si>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</si>
  <si>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</si>
  <si>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</si>
  <si>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</si>
  <si>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</si>
  <si>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</si>
  <si>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</si>
  <si>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</si>
  <si>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</si>
  <si>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</si>
  <si>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</si>
  <si>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</si>
  <si>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</si>
  <si>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</si>
  <si>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</si>
  <si>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</si>
  <si>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</si>
  <si>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</si>
  <si>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</si>
  <si>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</si>
  <si>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</si>
  <si>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</si>
  <si>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</si>
  <si>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</si>
  <si>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</si>
  <si>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</si>
  <si>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</si>
  <si>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</si>
  <si>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</si>
  <si>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</si>
  <si>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</si>
  <si>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</si>
  <si>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</si>
  <si>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</si>
  <si>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</si>
  <si>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</si>
  <si>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</si>
  <si>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</si>
  <si>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</si>
  <si>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</si>
  <si>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</si>
  <si>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</si>
  <si>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</si>
  <si>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</si>
  <si>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</si>
  <si>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</si>
  <si>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</si>
  <si>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</si>
  <si>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</si>
  <si>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</si>
  <si>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</si>
  <si>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</si>
  <si>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</si>
  <si>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</si>
  <si>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</si>
  <si>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</si>
  <si>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</si>
  <si>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</si>
  <si>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</si>
  <si>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</si>
  <si>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</si>
  <si>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</si>
  <si>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</si>
  <si>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</si>
  <si>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</si>
  <si>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</si>
  <si>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</si>
  <si>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</si>
  <si>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</si>
  <si>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</si>
  <si>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</si>
  <si>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</si>
  <si>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</si>
  <si>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</si>
  <si>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</si>
  <si>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</si>
  <si>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</si>
  <si>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</si>
  <si>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</si>
  <si>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</si>
  <si>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</si>
  <si>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</si>
  <si>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</si>
  <si>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</si>
  <si>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</si>
  <si>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</si>
  <si>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</si>
  <si>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</si>
  <si>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</si>
  <si>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</si>
  <si>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</si>
  <si>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</si>
  <si>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</si>
  <si>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</si>
  <si>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</si>
  <si>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</si>
  <si>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</si>
  <si>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</si>
  <si>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</si>
  <si>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</si>
  <si>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</si>
  <si>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</si>
  <si>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</si>
  <si>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</si>
  <si>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</si>
  <si>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</si>
  <si>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</si>
  <si>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</si>
  <si>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</si>
  <si>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</si>
  <si>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</si>
  <si>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</si>
  <si>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</si>
  <si>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</si>
  <si>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</si>
  <si>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</si>
  <si>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</si>
  <si>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</si>
  <si>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</si>
  <si>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</si>
  <si>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</si>
  <si>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</si>
  <si>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</si>
  <si>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</si>
  <si>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</si>
  <si>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</si>
  <si>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</si>
  <si>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</si>
  <si>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</si>
  <si>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</si>
  <si>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</si>
  <si>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</si>
  <si>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</si>
  <si>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</si>
  <si>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</si>
  <si>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</si>
  <si>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</si>
  <si>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</si>
  <si>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</si>
  <si>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</si>
  <si>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</si>
  <si>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</si>
  <si>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</si>
  <si>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</si>
  <si>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</si>
  <si>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</si>
  <si>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</si>
  <si>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</si>
  <si>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</si>
  <si>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</si>
  <si>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</si>
  <si>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</si>
  <si>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</si>
  <si>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</si>
  <si>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</si>
  <si>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</si>
  <si>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</si>
  <si>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</si>
  <si>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</si>
  <si>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</si>
  <si>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</si>
  <si>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</si>
  <si>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</si>
  <si>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</si>
  <si>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</si>
  <si>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</si>
  <si>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</si>
  <si>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</si>
  <si>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</si>
  <si>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</si>
  <si>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</si>
  <si>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</si>
  <si>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</si>
  <si>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</si>
  <si>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</si>
  <si>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</si>
  <si>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</si>
  <si>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</si>
  <si>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</si>
  <si>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</si>
  <si>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</si>
  <si>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</si>
  <si>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</si>
  <si>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</si>
  <si>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</si>
  <si>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</si>
  <si>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</si>
  <si>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</si>
  <si>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</si>
  <si>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</si>
  <si>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</si>
  <si>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</si>
  <si>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</si>
  <si>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</si>
  <si>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</si>
  <si>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</si>
  <si>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</si>
  <si>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</si>
  <si>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</si>
  <si>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</si>
  <si>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</si>
  <si>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</si>
  <si>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</si>
  <si>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</si>
  <si>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</si>
  <si>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</si>
  <si>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</si>
  <si>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</si>
  <si>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</si>
  <si>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</si>
  <si>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</si>
  <si>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</si>
  <si>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</si>
  <si>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</si>
  <si>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</si>
  <si>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</si>
  <si>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</si>
  <si>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</si>
  <si>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</si>
  <si>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</si>
  <si>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</si>
  <si>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</si>
  <si>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</si>
  <si>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</si>
  <si>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</si>
  <si>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</si>
  <si>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</si>
  <si>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</si>
  <si>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</si>
  <si>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</si>
  <si>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</si>
  <si>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</si>
  <si>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</si>
  <si>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</si>
  <si>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</si>
  <si>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</si>
  <si>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</si>
  <si>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</si>
  <si>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</si>
  <si>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</si>
  <si>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</si>
  <si>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</si>
  <si>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</si>
  <si>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</si>
  <si>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</si>
  <si>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</si>
  <si>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</si>
  <si>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</si>
  <si>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</si>
  <si>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</si>
  <si>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</si>
  <si>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</si>
  <si>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</si>
  <si>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</si>
  <si>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</si>
  <si>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</si>
  <si>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</si>
  <si>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</si>
  <si>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</si>
  <si>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</si>
  <si>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</si>
  <si>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</si>
  <si>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</si>
  <si>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</si>
  <si>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</si>
  <si>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</si>
  <si>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</si>
  <si>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</si>
  <si>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</si>
  <si>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</si>
  <si>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</si>
  <si>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</si>
  <si>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</si>
  <si>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</si>
  <si>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</si>
  <si>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</si>
  <si>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</si>
  <si>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</si>
  <si>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</si>
  <si>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</si>
  <si>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</si>
  <si>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</si>
  <si>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</si>
  <si>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</si>
  <si>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</si>
  <si>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</si>
  <si>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</si>
  <si>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</si>
  <si>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</si>
  <si>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</si>
  <si>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</si>
  <si>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</si>
  <si>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</si>
  <si>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</si>
  <si>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</si>
  <si>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</si>
  <si>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</si>
  <si>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</si>
  <si>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</si>
  <si>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</si>
  <si>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</si>
  <si>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</si>
  <si>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</si>
  <si>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</si>
  <si>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</si>
  <si>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</si>
  <si>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</si>
  <si>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</si>
  <si>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</si>
  <si>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</si>
  <si>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</si>
  <si>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</si>
  <si>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</si>
  <si>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</si>
  <si>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</si>
  <si>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</si>
  <si>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</si>
  <si>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</si>
  <si>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</si>
  <si>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</si>
  <si>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</si>
  <si>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</si>
  <si>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</si>
  <si>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</si>
  <si>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</si>
  <si>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</si>
  <si>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</si>
  <si>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</si>
  <si>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</si>
  <si>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</si>
  <si>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</si>
  <si>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</si>
  <si>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</si>
  <si>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</si>
  <si>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</si>
  <si>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</si>
  <si>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</si>
  <si>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</si>
  <si>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</si>
  <si>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</si>
  <si>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</si>
  <si>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</si>
  <si>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</si>
  <si>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</si>
  <si>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</si>
  <si>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</si>
  <si>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</si>
  <si>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</si>
  <si>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</si>
  <si>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</si>
  <si>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</si>
  <si>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</si>
  <si>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</si>
  <si>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</si>
  <si>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</si>
  <si>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</si>
  <si>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</si>
  <si>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</si>
  <si>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</si>
  <si>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</si>
  <si>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</si>
  <si>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</si>
  <si>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</si>
  <si>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</si>
  <si>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</si>
  <si>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</si>
  <si>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</si>
  <si>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</si>
  <si>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</si>
  <si>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</si>
  <si>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</si>
  <si>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</si>
  <si>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</si>
  <si>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</si>
  <si>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</si>
  <si>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</si>
  <si>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</si>
  <si>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</si>
  <si>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</si>
  <si>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</si>
  <si>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</si>
  <si>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</si>
  <si>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</si>
  <si>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</si>
  <si>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</si>
  <si>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</si>
  <si>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</si>
  <si>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</si>
  <si>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</si>
  <si>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</si>
  <si>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</si>
  <si>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</si>
  <si>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</si>
  <si>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</si>
  <si>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</si>
  <si>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</si>
  <si>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</si>
  <si>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</si>
  <si>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</si>
  <si>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</si>
  <si>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</si>
  <si>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</si>
  <si>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</si>
  <si>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</si>
  <si>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</si>
  <si>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</si>
  <si>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</si>
  <si>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</si>
  <si>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</si>
  <si>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</si>
  <si>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</si>
  <si>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</si>
  <si>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</si>
  <si>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</si>
  <si>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</si>
  <si>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</si>
  <si>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</si>
  <si>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</si>
  <si>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</si>
  <si>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</si>
  <si>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</si>
  <si>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</si>
  <si>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</si>
  <si>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</si>
  <si>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</si>
  <si>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</si>
  <si>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</si>
  <si>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</si>
  <si>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</si>
  <si>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</si>
  <si>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</si>
  <si>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</si>
  <si>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</si>
  <si>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</si>
  <si>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</si>
  <si>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</si>
  <si>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</si>
  <si>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</si>
  <si>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</si>
  <si>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</si>
  <si>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</si>
  <si>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</si>
  <si>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</si>
  <si>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</si>
  <si>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</si>
  <si>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</si>
  <si>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</si>
  <si>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</si>
  <si>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</si>
  <si>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</si>
  <si>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</si>
  <si>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</si>
  <si>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</si>
  <si>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</si>
  <si>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</si>
  <si>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</si>
  <si>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</si>
  <si>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</si>
  <si>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</si>
  <si>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</si>
  <si>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</si>
  <si>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</si>
  <si>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</si>
  <si>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</si>
  <si>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</si>
  <si>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</si>
  <si>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</si>
  <si>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</si>
  <si>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</si>
  <si>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</si>
  <si>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</si>
  <si>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</si>
  <si>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</si>
  <si>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</si>
  <si>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</si>
  <si>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</si>
  <si>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</si>
  <si>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</si>
  <si>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</si>
  <si>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</si>
  <si>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</si>
  <si>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</si>
  <si>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</si>
  <si>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</si>
  <si>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</si>
  <si>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</si>
  <si>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</si>
  <si>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</si>
  <si>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</si>
  <si>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</si>
  <si>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</si>
  <si>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</si>
  <si>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</si>
  <si>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</si>
  <si>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</si>
  <si>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</si>
  <si>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</si>
  <si>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</si>
  <si>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</si>
  <si>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</si>
  <si>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</si>
  <si>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</si>
  <si>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</si>
  <si>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</si>
  <si>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</si>
  <si>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</si>
  <si>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</si>
  <si>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</si>
  <si>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</si>
  <si>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</si>
  <si>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</si>
  <si>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</si>
  <si>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</si>
  <si>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</si>
  <si>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</si>
  <si>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</si>
  <si>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</si>
  <si>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</si>
  <si>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</si>
  <si>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</si>
  <si>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</si>
  <si>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</si>
  <si>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</si>
  <si>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</si>
  <si>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</si>
  <si>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</si>
  <si>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</si>
  <si>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</si>
  <si>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</si>
  <si>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</si>
  <si>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</si>
  <si>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</si>
  <si>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</si>
  <si>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</si>
  <si>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</si>
  <si>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</si>
  <si>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</si>
  <si>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</si>
  <si>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</si>
  <si>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</si>
  <si>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</si>
  <si>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</si>
  <si>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</si>
  <si>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</si>
  <si>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</si>
  <si>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</si>
  <si>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</si>
  <si>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</si>
  <si>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</si>
  <si>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</si>
  <si>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</si>
  <si>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</si>
  <si>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</si>
  <si>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</si>
  <si>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</si>
  <si>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</si>
  <si>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</si>
  <si>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</si>
  <si>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</si>
  <si>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</si>
  <si>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</si>
  <si>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</si>
  <si>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</si>
  <si>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</si>
  <si>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</si>
  <si>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</si>
  <si>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</si>
  <si>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</si>
  <si>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</si>
  <si>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</si>
  <si>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</si>
  <si>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</si>
  <si>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</si>
  <si>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</si>
  <si>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</si>
  <si>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</si>
  <si>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</si>
  <si>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</si>
  <si>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</si>
  <si>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</si>
  <si>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</si>
  <si>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</si>
  <si>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</si>
  <si>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</si>
  <si>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</si>
  <si>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</si>
  <si>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</si>
  <si>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</si>
  <si>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</si>
  <si>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</si>
  <si>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</si>
  <si>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</si>
  <si>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</si>
  <si>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</si>
  <si>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</si>
  <si>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</si>
  <si>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</si>
  <si>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</si>
  <si>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</si>
  <si>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</si>
  <si>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</si>
  <si>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</si>
  <si>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</si>
  <si>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</si>
  <si>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</si>
  <si>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</si>
  <si>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</si>
  <si>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</si>
  <si>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</si>
  <si>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</si>
  <si>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</si>
  <si>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</si>
  <si>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</si>
  <si>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</si>
  <si>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</si>
  <si>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</si>
  <si>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</si>
  <si>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</si>
  <si>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</si>
  <si>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</si>
  <si>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</si>
  <si>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</si>
  <si>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</si>
  <si>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</si>
  <si>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</si>
  <si>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</si>
  <si>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</si>
  <si>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</si>
  <si>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</si>
  <si>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</si>
  <si>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</si>
  <si>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</si>
  <si>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</si>
  <si>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</si>
  <si>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</si>
  <si>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</si>
  <si>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</si>
  <si>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</si>
  <si>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</si>
  <si>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</si>
  <si>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</si>
  <si>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</si>
  <si>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</si>
  <si>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</si>
  <si>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</si>
  <si>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</si>
  <si>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</si>
  <si>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</si>
  <si>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</si>
  <si>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</si>
  <si>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</si>
  <si>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</si>
  <si>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</si>
  <si>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</si>
  <si>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</si>
  <si>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</si>
  <si>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</si>
  <si>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</si>
  <si>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</si>
  <si>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</si>
  <si>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</si>
  <si>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</si>
  <si>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</si>
  <si>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</si>
  <si>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</si>
  <si>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</si>
  <si>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</si>
  <si>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</si>
  <si>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</si>
  <si>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</si>
  <si>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</si>
  <si>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</si>
  <si>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</si>
  <si>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</si>
  <si>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</si>
  <si>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</si>
  <si>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</si>
  <si>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</si>
  <si>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</si>
  <si>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</si>
  <si>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</si>
  <si>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</si>
  <si>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</si>
  <si>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</si>
  <si>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</si>
  <si>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</si>
  <si>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</si>
  <si>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</si>
  <si>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</si>
  <si>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</si>
  <si>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</si>
  <si>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</si>
  <si>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</si>
  <si>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</si>
  <si>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</si>
  <si>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</si>
  <si>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</si>
  <si>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</si>
  <si>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</si>
  <si>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</si>
  <si>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</si>
  <si>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</si>
  <si>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</si>
  <si>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</si>
  <si>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</si>
  <si>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</si>
  <si>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</si>
  <si>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</si>
  <si>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</si>
  <si>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</si>
  <si>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</si>
  <si>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</si>
  <si>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</si>
  <si>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</si>
  <si>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</si>
  <si>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</si>
  <si>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</si>
  <si>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</si>
  <si>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</si>
  <si>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</si>
  <si>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</si>
  <si>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</si>
  <si>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</si>
  <si>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</si>
  <si>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</si>
  <si>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</si>
  <si>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</si>
  <si>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</si>
  <si>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</si>
  <si>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</si>
  <si>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</si>
  <si>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</si>
  <si>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</si>
  <si>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</si>
  <si>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</si>
  <si>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</si>
  <si>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</si>
  <si>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</si>
  <si>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</si>
  <si>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</si>
  <si>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</si>
  <si>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</si>
  <si>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</si>
  <si>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</si>
  <si>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</si>
  <si>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</si>
  <si>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</si>
  <si>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</si>
  <si>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</si>
  <si>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</si>
  <si>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</si>
  <si>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</si>
  <si>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</si>
  <si>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</si>
  <si>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</si>
  <si>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</si>
  <si>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</si>
  <si>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</si>
  <si>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</si>
  <si>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</si>
  <si>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</si>
  <si>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</si>
  <si>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</si>
  <si>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</si>
  <si>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</si>
  <si>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</si>
  <si>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</si>
  <si>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</si>
  <si>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</si>
  <si>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</si>
  <si>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</si>
  <si>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</si>
  <si>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</si>
  <si>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</si>
  <si>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</si>
  <si>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</si>
  <si>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</si>
  <si>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</si>
  <si>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</si>
  <si>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</si>
  <si>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</si>
  <si>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</si>
  <si>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</si>
  <si>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</si>
  <si>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</si>
  <si>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</si>
  <si>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</si>
  <si>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</si>
  <si>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</si>
  <si>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</si>
  <si>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</si>
  <si>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</si>
  <si>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</si>
  <si>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</si>
  <si>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</si>
  <si>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</si>
  <si>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</si>
  <si>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</si>
  <si>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</si>
  <si>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</si>
  <si>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</si>
  <si>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</si>
  <si>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</si>
  <si>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</si>
  <si>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</si>
  <si>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</si>
  <si>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</si>
  <si>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</si>
  <si>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</si>
  <si>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</si>
  <si>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</si>
  <si>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</si>
  <si>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</si>
  <si>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</si>
  <si>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</si>
  <si>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</si>
  <si>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</si>
  <si>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</si>
  <si>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</si>
  <si>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</si>
  <si>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</si>
  <si>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</si>
  <si>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</si>
  <si>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</si>
  <si>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</si>
  <si>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</si>
  <si>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</si>
  <si>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</si>
  <si>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</si>
  <si>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</si>
  <si>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</si>
  <si>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</si>
  <si>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</si>
  <si>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</si>
  <si>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</si>
  <si>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</si>
  <si>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</si>
  <si>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</si>
  <si>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</si>
  <si>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</si>
  <si>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</si>
  <si>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</si>
  <si>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</si>
  <si>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</si>
  <si>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</si>
  <si>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</si>
  <si>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</si>
  <si>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</si>
  <si>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</si>
  <si>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</si>
  <si>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</si>
  <si>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</si>
  <si>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</si>
  <si>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</si>
  <si>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</si>
  <si>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</si>
  <si>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</si>
  <si>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</si>
  <si>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</si>
  <si>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</si>
  <si>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</si>
  <si>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</si>
  <si>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</si>
  <si>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</si>
  <si>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</si>
  <si>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</si>
  <si>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</si>
  <si>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</si>
  <si>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</si>
  <si>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</si>
  <si>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</si>
  <si>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</si>
  <si>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</si>
  <si>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</si>
  <si>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</si>
  <si>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</si>
  <si>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</si>
  <si>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</si>
  <si>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</si>
  <si>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</si>
  <si>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</si>
  <si>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</si>
  <si>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</si>
  <si>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</si>
  <si>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</si>
  <si>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</si>
  <si>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</si>
  <si>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</si>
  <si>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</si>
  <si>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</si>
  <si>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</si>
  <si>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</si>
  <si>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</si>
  <si>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</si>
  <si>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</si>
  <si>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</si>
  <si>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</si>
  <si>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</si>
  <si>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</si>
  <si>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</si>
  <si>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</si>
  <si>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</si>
  <si>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</si>
  <si>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</si>
  <si>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</si>
  <si>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</si>
  <si>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</si>
  <si>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</si>
  <si>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</si>
  <si>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</si>
  <si>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</si>
  <si>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</si>
  <si>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</si>
  <si>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</si>
  <si>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</si>
  <si>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</si>
  <si>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</si>
  <si>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</si>
  <si>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</si>
  <si>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</si>
  <si>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</si>
  <si>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</si>
  <si>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</si>
  <si>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</si>
  <si>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</si>
  <si>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</si>
  <si>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</si>
  <si>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</si>
  <si>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</si>
  <si>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</si>
  <si>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</si>
  <si>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</si>
  <si>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</si>
  <si>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</si>
  <si>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</si>
  <si>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</si>
  <si>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</si>
  <si>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</si>
  <si>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</si>
  <si>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</si>
  <si>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</si>
  <si>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</si>
  <si>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</si>
  <si>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</si>
  <si>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</si>
  <si>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</si>
  <si>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</si>
  <si>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</si>
  <si>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</si>
  <si>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</si>
  <si>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</si>
  <si>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</si>
  <si>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</si>
  <si>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</si>
  <si>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</si>
  <si>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</si>
  <si>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</si>
  <si>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</si>
  <si>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</si>
  <si>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</si>
  <si>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</si>
  <si>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</si>
  <si>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</si>
  <si>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</si>
  <si>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</si>
  <si>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</si>
  <si>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</si>
  <si>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</si>
  <si>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</si>
  <si>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</si>
  <si>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</si>
  <si>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</si>
  <si>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</si>
  <si>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</si>
  <si>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</si>
  <si>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</si>
  <si>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</si>
  <si>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</si>
  <si>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</si>
  <si>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</si>
  <si>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</si>
  <si>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</si>
  <si>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</si>
  <si>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</si>
  <si>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</si>
  <si>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</si>
  <si>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</si>
  <si>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</si>
  <si>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</si>
  <si>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</si>
  <si>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</si>
  <si>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</si>
  <si>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</si>
  <si>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</si>
  <si>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</si>
  <si>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</si>
  <si>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</si>
  <si>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</si>
  <si>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</si>
  <si>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</si>
  <si>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</si>
  <si>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</si>
  <si>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</si>
  <si>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</si>
  <si>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</si>
  <si>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</si>
  <si>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</si>
  <si>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</si>
  <si>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</si>
  <si>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</si>
  <si>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</si>
  <si>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</si>
  <si>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</si>
  <si>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</si>
  <si>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</si>
  <si>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</si>
  <si>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</si>
  <si>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</si>
  <si>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</si>
  <si>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</si>
  <si>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</si>
  <si>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</si>
  <si>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</si>
  <si>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</si>
  <si>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</si>
  <si>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</si>
  <si>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</si>
  <si>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</si>
  <si>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</si>
  <si>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</si>
  <si>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</si>
  <si>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</si>
  <si>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</si>
  <si>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</si>
  <si>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</si>
  <si>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</si>
  <si>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</si>
  <si>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</si>
  <si>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</si>
  <si>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</si>
  <si>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</si>
  <si>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</si>
  <si>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</si>
  <si>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</si>
  <si>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</si>
  <si>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</si>
  <si>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</si>
  <si>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</si>
  <si>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</si>
  <si>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</si>
  <si>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</si>
  <si>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</si>
  <si>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</si>
  <si>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</si>
  <si>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</si>
  <si>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</si>
  <si>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</si>
  <si>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</si>
  <si>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</si>
  <si>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</si>
  <si>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</si>
  <si>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</si>
  <si>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</si>
  <si>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</si>
  <si>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</si>
  <si>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</si>
  <si>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</si>
  <si>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</si>
  <si>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</si>
  <si>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</si>
  <si>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</si>
  <si>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</si>
  <si>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</si>
  <si>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</si>
  <si>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</si>
  <si>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</si>
  <si>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</si>
  <si>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</si>
  <si>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</si>
  <si>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</si>
  <si>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</si>
  <si>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</si>
  <si>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</si>
  <si>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</si>
  <si>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</si>
  <si>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</si>
  <si>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</si>
  <si>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</si>
  <si>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</si>
  <si>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</si>
  <si>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</si>
  <si>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</si>
  <si>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</si>
  <si>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</si>
  <si>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</si>
  <si>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</si>
  <si>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</si>
  <si>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</si>
  <si>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</si>
  <si>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</si>
  <si>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</si>
  <si>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</si>
  <si>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</si>
  <si>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</si>
  <si>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</si>
  <si>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</si>
  <si>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</si>
  <si>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</si>
  <si>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</si>
  <si>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</si>
  <si>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</si>
  <si>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</si>
  <si>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</si>
  <si>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</si>
  <si>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</si>
  <si>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</si>
  <si>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</si>
  <si>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</si>
  <si>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</si>
  <si>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</si>
  <si>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</si>
  <si>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</si>
  <si>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</si>
  <si>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</si>
  <si>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</si>
  <si>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</si>
  <si>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</si>
  <si>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</si>
  <si>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</si>
  <si>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</si>
  <si>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</si>
  <si>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</si>
  <si>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</si>
  <si>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</si>
  <si>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</si>
  <si>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</si>
  <si>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</si>
  <si>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</si>
  <si>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</si>
  <si>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</si>
  <si>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</si>
  <si>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</si>
  <si>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</si>
  <si>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</si>
  <si>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</si>
  <si>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</si>
  <si>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</si>
  <si>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</si>
  <si>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</si>
  <si>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</si>
  <si>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</si>
  <si>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</si>
  <si>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</si>
  <si>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</si>
  <si>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</si>
  <si>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</si>
  <si>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</si>
  <si>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</si>
  <si>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</si>
  <si>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</si>
  <si>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</si>
  <si>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</si>
  <si>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</si>
  <si>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</si>
  <si>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</si>
  <si>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</si>
  <si>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</si>
  <si>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</si>
  <si>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</si>
  <si>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</si>
  <si>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</si>
  <si>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</si>
  <si>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</si>
  <si>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</si>
  <si>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</si>
  <si>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</si>
  <si>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</si>
  <si>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</si>
  <si>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</si>
  <si>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</si>
  <si>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</si>
  <si>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</si>
  <si>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</si>
  <si>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</si>
  <si>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</si>
  <si>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</si>
  <si>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</si>
  <si>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</si>
  <si>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</si>
  <si>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</si>
  <si>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</si>
  <si>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</si>
  <si>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</si>
  <si>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</si>
  <si>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</si>
  <si>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</si>
  <si>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</si>
  <si>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</si>
  <si>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</si>
  <si>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</si>
  <si>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</si>
  <si>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</si>
  <si>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</si>
  <si>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</si>
  <si>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</si>
  <si>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</si>
  <si>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</si>
  <si>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</si>
  <si>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</si>
  <si>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</si>
  <si>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</si>
  <si>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</si>
  <si>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</si>
  <si>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</si>
  <si>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</si>
  <si>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</si>
  <si>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</si>
  <si>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</si>
  <si>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</si>
  <si>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</si>
  <si>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</si>
  <si>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</si>
  <si>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</si>
  <si>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</si>
  <si>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</si>
  <si>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</si>
  <si>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</si>
  <si>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</si>
  <si>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</si>
  <si>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</si>
  <si>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</si>
  <si>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</si>
  <si>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</si>
  <si>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</si>
  <si>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</si>
  <si>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</si>
  <si>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</si>
  <si>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</si>
  <si>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</si>
  <si>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</si>
  <si>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</si>
  <si>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</si>
  <si>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</si>
  <si>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</si>
  <si>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</si>
  <si>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</si>
  <si>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</si>
  <si>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</si>
  <si>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</si>
  <si>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</si>
  <si>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</si>
  <si>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</si>
  <si>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</si>
  <si>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</si>
  <si>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</si>
  <si>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</si>
  <si>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</si>
  <si>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</si>
  <si>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</si>
  <si>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</si>
  <si>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</si>
  <si>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</si>
  <si>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</si>
  <si>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</si>
  <si>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</si>
  <si>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</si>
  <si>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</si>
  <si>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</si>
  <si>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</si>
  <si>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</si>
  <si>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</si>
  <si>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</si>
  <si>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</si>
  <si>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</si>
  <si>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</si>
  <si>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</si>
  <si>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</si>
  <si>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</si>
  <si>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</si>
  <si>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</si>
  <si>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</si>
  <si>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</si>
  <si>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</si>
  <si>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</si>
  <si>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</si>
  <si>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</si>
  <si>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</si>
  <si>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</si>
  <si>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</si>
  <si>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</si>
  <si>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</si>
  <si>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</si>
  <si>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</si>
  <si>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</si>
  <si>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</si>
  <si>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</si>
  <si>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</si>
  <si>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</si>
  <si>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</si>
  <si>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</si>
  <si>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</si>
  <si>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</si>
  <si>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</si>
  <si>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</si>
  <si>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</si>
  <si>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</si>
  <si>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</si>
  <si>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</si>
  <si>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</si>
  <si>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</si>
  <si>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</si>
  <si>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</si>
  <si>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</si>
  <si>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</si>
  <si>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</si>
  <si>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</si>
  <si>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</si>
  <si>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</si>
  <si>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</si>
  <si>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</si>
  <si>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</si>
  <si>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</si>
  <si>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</si>
  <si>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</si>
  <si>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</si>
  <si>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</si>
  <si>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</si>
  <si>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</si>
  <si>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</si>
  <si>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</si>
  <si>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</si>
  <si>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</si>
  <si>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</si>
  <si>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</si>
  <si>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</si>
  <si>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</si>
  <si>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</si>
  <si>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</si>
  <si>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</si>
  <si>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</si>
  <si>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</si>
  <si>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</si>
  <si>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</si>
  <si>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</si>
  <si>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</si>
  <si>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</si>
  <si>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</si>
  <si>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</si>
  <si>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</si>
  <si>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</si>
  <si>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</si>
  <si>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</si>
  <si>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</si>
  <si>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</si>
  <si>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</si>
  <si>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</si>
  <si>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</si>
  <si>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</si>
  <si>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</si>
  <si>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</si>
  <si>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</si>
  <si>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</si>
  <si>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</si>
  <si>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</si>
  <si>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</si>
  <si>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</si>
  <si>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</si>
  <si>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</si>
  <si>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</si>
  <si>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</si>
  <si>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</si>
  <si>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</si>
  <si>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</si>
  <si>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</si>
  <si>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</si>
  <si>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</si>
  <si>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</si>
  <si>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</si>
  <si>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</si>
  <si>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</si>
  <si>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</si>
  <si>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</si>
  <si>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</si>
  <si>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</si>
  <si>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</si>
  <si>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</si>
  <si>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</si>
  <si>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</si>
  <si>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</si>
  <si>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</si>
  <si>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</si>
  <si>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</si>
  <si>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</si>
  <si>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</si>
  <si>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</si>
  <si>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</si>
  <si>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</si>
  <si>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</si>
  <si>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</si>
  <si>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</si>
  <si>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</si>
  <si>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</si>
  <si>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</si>
  <si>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</si>
  <si>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</si>
  <si>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</si>
  <si>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</si>
  <si>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</si>
  <si>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</si>
  <si>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</si>
  <si>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</si>
  <si>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</si>
  <si>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</si>
  <si>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</si>
  <si>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</si>
  <si>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</si>
  <si>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</si>
  <si>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</si>
  <si>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</si>
  <si>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</si>
  <si>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</si>
  <si>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</si>
  <si>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</si>
  <si>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</si>
  <si>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</si>
  <si>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</si>
  <si>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</si>
  <si>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</si>
  <si>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</si>
  <si>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</si>
  <si>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</si>
  <si>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</si>
  <si>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</si>
  <si>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</si>
  <si>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</si>
  <si>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</si>
  <si>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</si>
  <si>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</si>
  <si>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</si>
  <si>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</si>
  <si>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</si>
  <si>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</si>
  <si>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</si>
  <si>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</si>
  <si>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</si>
  <si>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</si>
  <si>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</si>
  <si>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</si>
  <si>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</si>
  <si>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</si>
  <si>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</si>
  <si>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</si>
  <si>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</si>
  <si>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</si>
  <si>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</si>
  <si>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</si>
  <si>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</si>
  <si>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</si>
  <si>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</si>
  <si>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</si>
  <si>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</si>
  <si>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</si>
  <si>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</si>
  <si>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</si>
  <si>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</si>
  <si>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</si>
  <si>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</si>
  <si>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</si>
  <si>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</si>
  <si>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</si>
  <si>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</si>
  <si>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</si>
  <si>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</si>
  <si>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</si>
  <si>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</si>
  <si>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</si>
  <si>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</si>
  <si>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</si>
  <si>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</si>
  <si>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</si>
  <si>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</si>
  <si>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</si>
  <si>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</si>
  <si>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</si>
  <si>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</si>
  <si>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</si>
  <si>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</si>
  <si>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</si>
  <si>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</si>
  <si>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</si>
  <si>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</si>
  <si>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</si>
  <si>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</si>
  <si>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</si>
  <si>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</si>
  <si>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</si>
  <si>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</si>
  <si>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</si>
  <si>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</si>
  <si>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</si>
  <si>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</si>
  <si>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</si>
  <si>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</si>
  <si>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</si>
  <si>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</si>
  <si>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</si>
  <si>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</si>
  <si>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</si>
  <si>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</si>
  <si>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</si>
  <si>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</si>
  <si>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</si>
  <si>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</si>
  <si>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</si>
  <si>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</si>
  <si>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</si>
  <si>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</si>
  <si>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</si>
  <si>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</si>
  <si>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</si>
  <si>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</si>
  <si>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</si>
  <si>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</si>
  <si>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</si>
  <si>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</si>
  <si>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</si>
  <si>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</si>
  <si>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</si>
  <si>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</si>
  <si>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</si>
  <si>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</si>
  <si>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</si>
  <si>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</si>
  <si>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</si>
  <si>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</si>
  <si>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</si>
  <si>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</si>
  <si>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</si>
  <si>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</si>
  <si>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</si>
  <si>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</si>
  <si>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</si>
  <si>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</si>
  <si>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</si>
  <si>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</si>
  <si>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</si>
  <si>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</si>
  <si>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</si>
  <si>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</si>
  <si>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</si>
  <si>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</si>
  <si>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</si>
  <si>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</si>
  <si>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</si>
  <si>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</si>
  <si>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</si>
  <si>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</si>
  <si>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</si>
  <si>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</si>
  <si>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</si>
  <si>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</si>
  <si>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</si>
  <si>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</si>
  <si>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</si>
  <si>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</si>
  <si>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</si>
  <si>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</si>
  <si>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</si>
  <si>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</si>
  <si>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</si>
  <si>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</si>
  <si>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</si>
  <si>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</si>
  <si>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</si>
  <si>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</si>
  <si>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</si>
  <si>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</si>
  <si>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</si>
  <si>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</si>
  <si>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</si>
  <si>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</si>
  <si>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</si>
  <si>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</si>
  <si>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</si>
  <si>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</si>
  <si>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</si>
  <si>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</si>
  <si>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</si>
  <si>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</si>
  <si>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</si>
  <si>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</si>
  <si>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</si>
  <si>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</si>
  <si>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</si>
  <si>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</si>
  <si>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</si>
  <si>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</si>
  <si>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</si>
  <si>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</si>
  <si>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</si>
  <si>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</si>
  <si>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</si>
  <si>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</si>
  <si>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</si>
  <si>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</si>
  <si>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</si>
  <si>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</si>
  <si>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</si>
  <si>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</si>
  <si>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</si>
  <si>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</si>
  <si>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</si>
  <si>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</si>
  <si>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</si>
  <si>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</si>
  <si>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</si>
  <si>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</si>
  <si>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</si>
  <si>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</si>
  <si>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</si>
  <si>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</si>
  <si>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</si>
  <si>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</si>
  <si>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</si>
  <si>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</si>
  <si>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</si>
  <si>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</si>
  <si>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</si>
  <si>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</si>
  <si>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</si>
  <si>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</si>
  <si>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</si>
  <si>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</si>
  <si>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</si>
  <si>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</si>
  <si>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</si>
  <si>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</si>
  <si>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</si>
  <si>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</si>
  <si>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</si>
  <si>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</si>
  <si>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</si>
  <si>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</si>
  <si>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</si>
  <si>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</si>
  <si>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</si>
  <si>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</si>
  <si>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</si>
  <si>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</si>
  <si>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</si>
  <si>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</si>
  <si>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</si>
  <si>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</si>
  <si>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</si>
  <si>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</si>
  <si>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</si>
  <si>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</si>
  <si>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</si>
  <si>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</si>
  <si>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</si>
  <si>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</si>
  <si>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</si>
  <si>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</si>
  <si>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</si>
  <si>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</si>
  <si>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</si>
  <si>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</si>
  <si>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</si>
  <si>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</si>
  <si>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</si>
  <si>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</si>
  <si>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</si>
  <si>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</si>
  <si>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</si>
  <si>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</si>
  <si>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</si>
  <si>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</si>
  <si>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</si>
  <si>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</si>
  <si>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</si>
  <si>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</si>
  <si>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</si>
  <si>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</si>
  <si>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</si>
  <si>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</si>
  <si>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</si>
  <si>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</si>
  <si>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</si>
  <si>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</si>
  <si>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</si>
  <si>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</si>
  <si>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</si>
  <si>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</si>
  <si>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</si>
  <si>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</si>
  <si>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</si>
  <si>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</si>
  <si>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</si>
  <si>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</si>
  <si>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</si>
  <si>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</si>
  <si>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</si>
  <si>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</si>
  <si>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</si>
  <si>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</si>
  <si>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</si>
  <si>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</si>
  <si>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</si>
  <si>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</si>
  <si>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</si>
  <si>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</si>
  <si>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</si>
  <si>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</si>
  <si>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</si>
  <si>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</si>
  <si>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</si>
  <si>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</si>
  <si>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</si>
  <si>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</si>
  <si>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</si>
  <si>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</si>
  <si>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</si>
  <si>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</si>
  <si>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</si>
  <si>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</si>
  <si>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</si>
  <si>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</si>
  <si>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</si>
  <si>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</si>
  <si>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</si>
  <si>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</si>
  <si>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</si>
  <si>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</si>
  <si>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</si>
  <si>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</si>
  <si>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</si>
  <si>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</si>
  <si>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</si>
  <si>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</si>
  <si>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</si>
  <si>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</si>
  <si>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</si>
  <si>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</si>
  <si>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</si>
  <si>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</si>
  <si>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</si>
  <si>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</si>
  <si>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</si>
  <si>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</si>
  <si>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</si>
  <si>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</si>
  <si>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</si>
  <si>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</si>
  <si>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</si>
  <si>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</si>
  <si>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</si>
  <si>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</si>
  <si>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</si>
  <si>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</si>
  <si>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</si>
  <si>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</si>
  <si>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</si>
  <si>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</si>
  <si>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</si>
  <si>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</si>
  <si>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</si>
  <si>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</si>
  <si>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</si>
  <si>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</si>
  <si>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</si>
  <si>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</si>
  <si>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</si>
  <si>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</si>
  <si>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</si>
  <si>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</si>
  <si>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</si>
  <si>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</si>
  <si>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</si>
  <si>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</si>
  <si>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</si>
  <si>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</si>
  <si>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</si>
  <si>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</si>
  <si>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</si>
  <si>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</si>
  <si>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</si>
  <si>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</si>
  <si>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</si>
  <si>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</si>
  <si>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</si>
  <si>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</si>
  <si>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</si>
  <si>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</si>
  <si>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</si>
  <si>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</si>
  <si>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</si>
  <si>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</si>
  <si>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</si>
  <si>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</si>
  <si>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</si>
  <si>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</si>
  <si>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</si>
  <si>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</si>
  <si>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</si>
  <si>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</si>
  <si>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</si>
  <si>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</si>
  <si>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</si>
  <si>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</si>
  <si>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</si>
  <si>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</si>
  <si>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</si>
  <si>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</si>
  <si>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</si>
  <si>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</si>
  <si>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</si>
  <si>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</si>
  <si>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</si>
  <si>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</si>
  <si>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</si>
  <si>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</si>
  <si>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</si>
  <si>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</si>
  <si>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</si>
  <si>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</si>
  <si>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</si>
  <si>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</si>
  <si>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</si>
  <si>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</si>
  <si>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</si>
  <si>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</si>
  <si>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</si>
  <si>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</si>
  <si>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</si>
  <si>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</si>
  <si>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</si>
  <si>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</si>
  <si>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</si>
  <si>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</si>
  <si>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</si>
  <si>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</si>
  <si>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</si>
  <si>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</si>
  <si>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</si>
  <si>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</si>
  <si>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</si>
  <si>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</si>
  <si>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</si>
  <si>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</si>
  <si>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</si>
  <si>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</si>
  <si>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</si>
  <si>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</si>
  <si>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</si>
  <si>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</si>
  <si>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</si>
  <si>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</si>
  <si>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</si>
  <si>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</si>
  <si>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</si>
  <si>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</si>
  <si>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</si>
  <si>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</si>
  <si>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</si>
  <si>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</si>
  <si>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</si>
  <si>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</si>
  <si>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</si>
  <si>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</si>
  <si>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</si>
  <si>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</si>
  <si>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</si>
  <si>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</si>
  <si>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</si>
  <si>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</si>
  <si>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</si>
  <si>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</si>
  <si>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</si>
  <si>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</si>
  <si>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</si>
  <si>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</si>
  <si>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</si>
  <si>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</si>
  <si>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</si>
  <si>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</si>
  <si>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</si>
  <si>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</si>
  <si>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</si>
  <si>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</si>
  <si>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</si>
  <si>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</si>
  <si>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</si>
  <si>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</si>
  <si>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</si>
  <si>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</si>
  <si>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</si>
  <si>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</si>
  <si>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</si>
  <si>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</si>
  <si>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</si>
  <si>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</si>
  <si>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</si>
  <si>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</si>
  <si>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</si>
  <si>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</si>
  <si>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</si>
  <si>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</si>
  <si>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</si>
  <si>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</si>
  <si>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</si>
  <si>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</si>
  <si>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</si>
  <si>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</si>
  <si>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</si>
  <si>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</si>
  <si>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</si>
  <si>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</si>
  <si>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</si>
  <si>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</si>
  <si>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</si>
  <si>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</si>
  <si>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</si>
  <si>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</si>
  <si>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</si>
  <si>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</si>
  <si>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</si>
  <si>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</si>
  <si>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</si>
  <si>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</si>
  <si>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</si>
  <si>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</si>
  <si>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</si>
  <si>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</si>
  <si>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</si>
  <si>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</si>
  <si>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</si>
  <si>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</si>
  <si>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</si>
  <si>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</si>
  <si>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</si>
  <si>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</si>
  <si>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</si>
  <si>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</si>
  <si>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</si>
  <si>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</si>
  <si>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</si>
  <si>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</si>
  <si>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</si>
  <si>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</si>
  <si>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</si>
  <si>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</si>
  <si>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</si>
  <si>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</si>
  <si>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</si>
  <si>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</si>
  <si>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</si>
  <si>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</si>
  <si>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</si>
  <si>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</si>
  <si>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</si>
  <si>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</si>
  <si>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</si>
  <si>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</si>
  <si>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</si>
  <si>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</si>
  <si>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</si>
  <si>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</si>
  <si>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</si>
  <si>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</si>
  <si>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</si>
  <si>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</si>
  <si>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</si>
  <si>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</si>
  <si>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</si>
  <si>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</si>
  <si>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</si>
  <si>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</si>
  <si>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</si>
  <si>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</si>
  <si>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</si>
  <si>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</si>
  <si>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</si>
  <si>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</si>
  <si>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</si>
  <si>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</si>
  <si>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</si>
  <si>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</si>
  <si>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</si>
  <si>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</si>
  <si>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</si>
  <si>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</si>
  <si>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</si>
  <si>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</si>
  <si>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</si>
  <si>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</si>
  <si>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</si>
  <si>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</si>
  <si>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</si>
  <si>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</si>
  <si>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</si>
  <si>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</si>
  <si>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</si>
  <si>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</si>
  <si>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</si>
  <si>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</si>
  <si>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</si>
  <si>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</si>
  <si>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</si>
  <si>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</si>
  <si>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</si>
  <si>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</si>
  <si>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</si>
  <si>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</si>
  <si>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</si>
  <si>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</si>
  <si>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</si>
  <si>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</si>
  <si>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</si>
  <si>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</si>
  <si>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</si>
  <si>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</si>
  <si>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</si>
  <si>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</si>
  <si>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</si>
  <si>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</si>
  <si>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</si>
  <si>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</si>
  <si>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</si>
  <si>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</si>
  <si>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</si>
  <si>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</si>
  <si>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</si>
  <si>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</si>
  <si>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</si>
  <si>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</si>
  <si>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</si>
  <si>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</si>
  <si>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</si>
  <si>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</si>
  <si>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</si>
  <si>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</si>
  <si>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</si>
  <si>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</si>
  <si>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</si>
  <si>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</si>
  <si>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</si>
  <si>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</si>
  <si>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</si>
  <si>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</si>
  <si>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</si>
  <si>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</si>
  <si>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</si>
  <si>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</si>
  <si>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</si>
  <si>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</si>
  <si>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</si>
  <si>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</si>
  <si>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</si>
  <si>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</si>
  <si>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</si>
  <si>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</si>
  <si>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</si>
  <si>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</si>
  <si>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</si>
  <si>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</si>
  <si>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</si>
  <si>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</si>
  <si>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</si>
  <si>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</si>
  <si>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</si>
  <si>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</si>
  <si>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</si>
  <si>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</si>
  <si>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</si>
  <si>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</si>
  <si>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</si>
  <si>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</si>
  <si>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</si>
  <si>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</si>
  <si>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</si>
  <si>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</si>
  <si>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</si>
  <si>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</si>
  <si>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</si>
  <si>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</si>
  <si>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</si>
  <si>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</si>
  <si>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</si>
  <si>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</si>
  <si>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</si>
  <si>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</si>
  <si>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</si>
  <si>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</si>
  <si>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</si>
  <si>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</si>
  <si>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</si>
  <si>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</si>
  <si>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</si>
  <si>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</si>
  <si>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</si>
  <si>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</si>
  <si>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</si>
  <si>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</si>
  <si>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</si>
  <si>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</si>
  <si>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</si>
  <si>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</si>
  <si>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</si>
  <si>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</si>
  <si>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</si>
  <si>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</si>
  <si>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</si>
  <si>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</si>
  <si>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</si>
  <si>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</si>
  <si>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</si>
  <si>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</si>
  <si>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</si>
  <si>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</si>
  <si>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</si>
  <si>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</si>
  <si>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</si>
  <si>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</si>
  <si>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</si>
  <si>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</si>
  <si>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</si>
  <si>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</si>
  <si>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</si>
  <si>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</si>
  <si>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</si>
  <si>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</si>
  <si>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</si>
  <si>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</si>
  <si>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</si>
  <si>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</si>
  <si>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</si>
  <si>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</si>
  <si>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</si>
  <si>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</si>
  <si>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</si>
  <si>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</si>
  <si>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</si>
  <si>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</si>
  <si>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</si>
  <si>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</si>
  <si>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</si>
  <si>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</si>
  <si>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</si>
  <si>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</si>
  <si>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</si>
  <si>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</si>
  <si>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</si>
  <si>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</si>
  <si>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</si>
  <si>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</si>
  <si>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</si>
  <si>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</si>
  <si>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</si>
  <si>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</si>
  <si>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</si>
  <si>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</si>
  <si>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</si>
  <si>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</si>
  <si>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</si>
  <si>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</si>
  <si>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</si>
  <si>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</si>
  <si>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</si>
  <si>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</si>
  <si>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</si>
  <si>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</si>
  <si>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</si>
  <si>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</si>
  <si>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</si>
  <si>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</si>
  <si>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</si>
  <si>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</si>
  <si>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</si>
  <si>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</si>
  <si>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</si>
  <si>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</si>
  <si>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</si>
  <si>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</si>
  <si>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</si>
  <si>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</si>
  <si>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</si>
  <si>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</si>
  <si>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</si>
  <si>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</si>
  <si>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</si>
  <si>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</si>
  <si>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</si>
  <si>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</si>
  <si>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</si>
  <si>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</si>
  <si>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</si>
  <si>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</si>
  <si>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</si>
  <si>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</si>
  <si>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</si>
  <si>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</si>
  <si>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</si>
  <si>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</si>
  <si>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</si>
  <si>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</si>
  <si>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</si>
  <si>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</si>
  <si>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</si>
  <si>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</si>
  <si>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</si>
  <si>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</si>
  <si>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</si>
  <si>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</si>
  <si>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</si>
  <si>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</si>
  <si>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</si>
  <si>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</si>
  <si>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</si>
  <si>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</si>
  <si>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</si>
  <si>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</si>
  <si>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</si>
  <si>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</si>
  <si>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</si>
  <si>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</si>
  <si>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</si>
  <si>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</si>
  <si>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</si>
  <si>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</si>
  <si>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</si>
  <si>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</si>
  <si>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</si>
  <si>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</si>
  <si>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</si>
  <si>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</si>
  <si>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</si>
  <si>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</si>
  <si>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</si>
  <si>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</si>
  <si>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</si>
  <si>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</si>
  <si>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</si>
  <si>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</si>
  <si>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</si>
  <si>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</si>
  <si>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</si>
  <si>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</si>
  <si>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</si>
  <si>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</si>
  <si>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</si>
  <si>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</si>
  <si>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</si>
  <si>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</si>
  <si>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</si>
  <si>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</si>
  <si>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</si>
  <si>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</si>
  <si>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</si>
  <si>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</si>
  <si>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</si>
  <si>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</si>
  <si>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</si>
  <si>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</si>
  <si>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</si>
  <si>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</si>
  <si>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</si>
  <si>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</si>
  <si>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</si>
  <si>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</si>
  <si>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</si>
  <si>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</si>
  <si>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</si>
  <si>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</si>
  <si>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</si>
  <si>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</si>
  <si>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</si>
  <si>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</si>
  <si>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</si>
  <si>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</si>
  <si>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</si>
  <si>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</si>
  <si>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</si>
  <si>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</si>
  <si>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</si>
  <si>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</si>
  <si>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</si>
  <si>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</si>
  <si>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</si>
  <si>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</si>
  <si>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</si>
  <si>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</si>
  <si>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</si>
  <si>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</si>
  <si>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</si>
  <si>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</si>
  <si>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</si>
  <si>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</si>
  <si>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</si>
  <si>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</si>
  <si>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</si>
  <si>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</si>
  <si>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</si>
  <si>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</si>
  <si>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</si>
  <si>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</si>
  <si>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</si>
  <si>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</si>
  <si>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</si>
  <si>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</si>
  <si>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</si>
  <si>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</si>
  <si>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</si>
  <si>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</si>
  <si>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</si>
  <si>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</si>
  <si>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</si>
  <si>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</si>
  <si>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</si>
  <si>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</si>
  <si>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</si>
  <si>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</si>
  <si>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</si>
  <si>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</si>
  <si>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</si>
  <si>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</si>
  <si>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</si>
  <si>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</si>
  <si>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</si>
  <si>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</si>
  <si>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</si>
  <si>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</si>
  <si>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</si>
  <si>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</si>
  <si>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</si>
  <si>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</si>
  <si>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</si>
  <si>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</si>
  <si>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</si>
  <si>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</si>
  <si>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</si>
  <si>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</si>
  <si>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</si>
  <si>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</si>
  <si>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</si>
  <si>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</si>
  <si>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</si>
  <si>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</si>
  <si>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</si>
  <si>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</si>
  <si>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</si>
  <si>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</si>
  <si>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</si>
  <si>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</si>
  <si>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</si>
  <si>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</si>
  <si>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</si>
  <si>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</si>
  <si>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</si>
  <si>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</si>
  <si>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</si>
  <si>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</si>
  <si>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</si>
  <si>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</si>
  <si>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</si>
  <si>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</si>
  <si>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</si>
  <si>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</si>
  <si>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</si>
  <si>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</si>
  <si>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</si>
  <si>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</si>
  <si>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</si>
  <si>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</si>
  <si>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</si>
  <si>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</si>
  <si>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</si>
  <si>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</si>
  <si>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</si>
  <si>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</si>
  <si>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</si>
  <si>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</si>
  <si>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</si>
  <si>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</si>
  <si>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</si>
  <si>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</si>
  <si>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</si>
  <si>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</si>
  <si>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</si>
  <si>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</si>
  <si>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</si>
  <si>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</si>
  <si>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</si>
  <si>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</si>
  <si>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</si>
  <si>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</si>
  <si>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</si>
  <si>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</si>
  <si>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</si>
  <si>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</si>
  <si>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</si>
  <si>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</si>
  <si>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</si>
  <si>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</si>
  <si>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</si>
  <si>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</si>
  <si>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</si>
  <si>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</si>
  <si>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</si>
  <si>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</si>
  <si>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</si>
  <si>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</si>
  <si>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</si>
  <si>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</si>
  <si>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</si>
  <si>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</si>
  <si>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</si>
  <si>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</si>
  <si>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</si>
  <si>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</si>
  <si>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</si>
  <si>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</si>
  <si>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</si>
  <si>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</si>
  <si>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</si>
  <si>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</si>
  <si>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</si>
  <si>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</si>
  <si>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</si>
  <si>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</si>
  <si>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</si>
  <si>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</si>
  <si>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</si>
  <si>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</si>
  <si>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</si>
  <si>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</si>
  <si>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</si>
  <si>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</si>
  <si>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</si>
  <si>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</si>
  <si>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</si>
  <si>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</si>
  <si>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</si>
  <si>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</si>
  <si>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</si>
  <si>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</si>
  <si>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</si>
  <si>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</si>
  <si>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</si>
  <si>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</si>
  <si>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</si>
  <si>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</si>
  <si>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</si>
  <si>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</si>
  <si>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</si>
  <si>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</si>
  <si>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</si>
  <si>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</si>
  <si>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</si>
  <si>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</si>
  <si>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</si>
  <si>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</si>
  <si>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</si>
  <si>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</si>
  <si>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</si>
  <si>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</si>
  <si>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</si>
  <si>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</si>
  <si>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</si>
  <si>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</si>
  <si>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</si>
  <si>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</si>
  <si>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</si>
  <si>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</si>
  <si>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</si>
  <si>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</si>
  <si>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</si>
  <si>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</si>
  <si>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</si>
  <si>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</si>
  <si>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</si>
  <si>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</si>
  <si>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</si>
  <si>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</si>
  <si>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</si>
  <si>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</si>
  <si>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</si>
  <si>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</si>
  <si>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</si>
  <si>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</si>
  <si>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</si>
  <si>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</si>
  <si>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</si>
  <si>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</si>
  <si>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</si>
  <si>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</si>
  <si>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</si>
  <si>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</si>
  <si>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</si>
  <si>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</si>
  <si>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</si>
  <si>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</si>
  <si>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</si>
  <si>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</si>
  <si>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</si>
  <si>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</si>
  <si>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</si>
  <si>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</si>
  <si>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</si>
  <si>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</si>
  <si>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</si>
  <si>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</si>
  <si>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</si>
  <si>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</si>
  <si>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</si>
  <si>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</si>
  <si>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</si>
  <si>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</si>
  <si>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</si>
  <si>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</si>
  <si>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</si>
  <si>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</si>
  <si>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</si>
  <si>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</si>
  <si>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</si>
  <si>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</si>
  <si>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</si>
  <si>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</si>
  <si>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</si>
  <si>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</si>
  <si>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</si>
  <si>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</si>
  <si>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</si>
  <si>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</si>
  <si>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</si>
  <si>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</si>
  <si>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</si>
  <si>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</si>
  <si>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</si>
  <si>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</si>
  <si>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</si>
  <si>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</si>
  <si>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</si>
  <si>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</si>
  <si>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</si>
  <si>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</si>
  <si>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</si>
  <si>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</si>
  <si>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</si>
  <si>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</si>
  <si>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</si>
  <si>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</si>
  <si>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</si>
  <si>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</si>
  <si>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</si>
  <si>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</si>
  <si>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</si>
  <si>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</si>
  <si>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</si>
  <si>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</si>
  <si>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</si>
  <si>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</si>
  <si>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</si>
  <si>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</si>
  <si>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</si>
  <si>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</si>
  <si>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</si>
  <si>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</si>
  <si>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</si>
  <si>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</si>
  <si>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</si>
  <si>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</si>
  <si>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</si>
  <si>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</si>
  <si>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</si>
  <si>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</si>
  <si>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</si>
  <si>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</si>
  <si>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</si>
  <si>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</si>
  <si>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</si>
  <si>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</si>
  <si>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</si>
  <si>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</si>
  <si>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</si>
  <si>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</si>
  <si>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</si>
  <si>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</si>
  <si>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</si>
  <si>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</si>
  <si>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</si>
  <si>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</si>
  <si>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</si>
  <si>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</si>
  <si>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</si>
  <si>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</si>
  <si>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</si>
  <si>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</si>
  <si>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</si>
  <si>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</si>
  <si>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</si>
  <si>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</si>
  <si>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</si>
  <si>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</si>
  <si>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</si>
  <si>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</si>
  <si>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</si>
  <si>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</si>
  <si>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</si>
  <si>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</si>
  <si>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</si>
  <si>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</si>
  <si>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</si>
  <si>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</si>
  <si>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</si>
  <si>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</si>
  <si>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</si>
  <si>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</si>
  <si>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</si>
  <si>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</si>
  <si>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</si>
  <si>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</si>
  <si>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</si>
  <si>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</si>
  <si>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</si>
  <si>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</si>
  <si>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</si>
  <si>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</si>
  <si>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</si>
  <si>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</si>
  <si>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</si>
  <si>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</si>
  <si>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</si>
  <si>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</si>
  <si>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</si>
  <si>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</si>
  <si>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</si>
  <si>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</si>
  <si>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</si>
  <si>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</si>
  <si>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</si>
  <si>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</si>
  <si>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</si>
  <si>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</si>
  <si>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</si>
  <si>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</si>
  <si>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</si>
  <si>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</si>
  <si>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</si>
  <si>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</si>
  <si>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</si>
  <si>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</si>
  <si>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</si>
  <si>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</si>
  <si>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</si>
  <si>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</si>
  <si>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</si>
  <si>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</si>
  <si>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</si>
  <si>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</si>
  <si>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</si>
  <si>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</si>
  <si>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</si>
  <si>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</si>
  <si>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</si>
  <si>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</si>
  <si>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</si>
  <si>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</si>
  <si>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</si>
  <si>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</si>
  <si>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</si>
  <si>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</si>
  <si>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</si>
  <si>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</si>
  <si>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</si>
  <si>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</si>
  <si>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</si>
  <si>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</si>
  <si>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</si>
  <si>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</si>
  <si>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</si>
  <si>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</si>
  <si>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</si>
  <si>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</si>
  <si>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</si>
  <si>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</si>
  <si>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</si>
  <si>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</si>
  <si>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</si>
  <si>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</si>
  <si>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</si>
  <si>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</si>
  <si>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</si>
  <si>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</si>
  <si>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</si>
  <si>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</si>
  <si>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</si>
  <si>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</si>
  <si>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</si>
  <si>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</si>
  <si>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</si>
  <si>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</si>
  <si>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</si>
  <si>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</si>
  <si>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</si>
  <si>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</si>
  <si>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</si>
  <si>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</si>
  <si>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</si>
  <si>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</si>
  <si>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</si>
  <si>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</si>
  <si>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</si>
  <si>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</si>
  <si>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</si>
  <si>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</si>
  <si>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</si>
  <si>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</si>
  <si>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</si>
  <si>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</si>
  <si>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</si>
  <si>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</si>
  <si>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</si>
  <si>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</si>
  <si>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</si>
  <si>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</si>
  <si>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</si>
  <si>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</si>
  <si>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</si>
  <si>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</si>
  <si>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</si>
  <si>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</si>
  <si>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</si>
  <si>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</si>
  <si>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</si>
  <si>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</si>
  <si>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</si>
  <si>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</si>
  <si>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</si>
  <si>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</si>
  <si>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</si>
  <si>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</si>
  <si>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</si>
  <si>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</si>
  <si>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</si>
  <si>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</si>
  <si>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</si>
  <si>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</si>
  <si>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</si>
  <si>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</si>
  <si>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</si>
  <si>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</si>
  <si>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</si>
  <si>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</si>
  <si>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</si>
  <si>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</si>
  <si>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</si>
  <si>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</si>
  <si>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</si>
  <si>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</si>
  <si>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</si>
  <si>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</si>
  <si>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</si>
  <si>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</si>
  <si>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</si>
  <si>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</si>
  <si>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</si>
  <si>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</si>
  <si>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</si>
  <si>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</si>
  <si>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</si>
  <si>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</si>
  <si>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</si>
  <si>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</si>
  <si>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</si>
  <si>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</si>
  <si>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</si>
  <si>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</si>
  <si>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</si>
  <si>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</si>
  <si>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</si>
  <si>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</si>
  <si>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</si>
  <si>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</si>
  <si>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</si>
  <si>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</si>
  <si>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</si>
  <si>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</si>
  <si>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</si>
  <si>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</si>
  <si>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</si>
  <si>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</si>
  <si>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</si>
  <si>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</si>
  <si>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</si>
  <si>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</si>
  <si>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</si>
  <si>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</si>
  <si>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</si>
  <si>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</si>
  <si>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</si>
  <si>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</si>
  <si>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</si>
  <si>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</si>
  <si>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</si>
  <si>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</si>
  <si>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</si>
  <si>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</si>
  <si>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</si>
  <si>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</si>
  <si>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</si>
  <si>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</si>
  <si>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</si>
  <si>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</si>
  <si>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</si>
  <si>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</si>
  <si>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</si>
  <si>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</si>
  <si>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</si>
  <si>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</si>
  <si>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</si>
  <si>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</si>
  <si>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</si>
  <si>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</si>
  <si>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</si>
  <si>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</si>
  <si>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</si>
  <si>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</si>
  <si>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</si>
  <si>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</si>
  <si>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</si>
  <si>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</si>
  <si>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</si>
  <si>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</si>
  <si>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</si>
  <si>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</si>
  <si>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</si>
  <si>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</si>
  <si>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</si>
  <si>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</si>
  <si>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</si>
  <si>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</si>
  <si>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</si>
  <si>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</si>
  <si>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</si>
  <si>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</si>
  <si>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</si>
  <si>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</si>
  <si>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</si>
  <si>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</si>
  <si>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</si>
  <si>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</si>
  <si>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</si>
  <si>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</si>
  <si>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</si>
  <si>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</si>
  <si>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</si>
  <si>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</si>
  <si>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</si>
  <si>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</si>
  <si>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</si>
  <si>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</si>
  <si>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</si>
  <si>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</si>
  <si>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</si>
  <si>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</si>
  <si>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</si>
  <si>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</si>
  <si>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</si>
  <si>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</si>
  <si>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</si>
  <si>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</si>
  <si>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</si>
  <si>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</si>
  <si>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</si>
  <si>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</si>
  <si>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</si>
  <si>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</si>
  <si>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</si>
  <si>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</si>
  <si>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</si>
  <si>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</si>
  <si>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</si>
  <si>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</si>
  <si>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</si>
  <si>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</si>
  <si>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</si>
  <si>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</si>
  <si>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</si>
  <si>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</si>
  <si>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</si>
  <si>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</si>
  <si>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</si>
  <si>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</si>
  <si>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</si>
  <si>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</si>
  <si>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</si>
  <si>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</si>
  <si>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</si>
  <si>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</si>
  <si>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</si>
  <si>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</si>
  <si>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</si>
  <si>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</si>
  <si>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</si>
  <si>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</si>
  <si>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</si>
  <si>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</si>
  <si>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</si>
  <si>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</si>
  <si>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</si>
  <si>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</si>
  <si>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</si>
  <si>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</si>
  <si>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</si>
  <si>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</si>
  <si>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</si>
  <si>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</si>
  <si>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</si>
  <si>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</si>
  <si>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</si>
  <si>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</si>
  <si>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</si>
  <si>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</si>
  <si>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</si>
  <si>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</si>
  <si>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</si>
  <si>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</si>
  <si>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</si>
  <si>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</si>
  <si>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</si>
  <si>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</si>
  <si>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</si>
  <si>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</si>
  <si>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</si>
  <si>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</si>
  <si>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</si>
  <si>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</si>
  <si>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</si>
  <si>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</si>
  <si>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</si>
  <si>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</si>
  <si>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</si>
  <si>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</si>
  <si>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</si>
  <si>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</si>
  <si>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</si>
  <si>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</si>
  <si>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</si>
  <si>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</si>
  <si>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</si>
  <si>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</si>
  <si>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</si>
  <si>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</si>
  <si>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</si>
  <si>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</si>
  <si>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</si>
  <si>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</si>
  <si>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</si>
  <si>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</si>
  <si>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</si>
  <si>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</si>
  <si>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</si>
  <si>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</si>
  <si>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</si>
  <si>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</si>
  <si>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</si>
  <si>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</si>
  <si>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</si>
  <si>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</si>
  <si>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</si>
  <si>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</si>
  <si>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</si>
  <si>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</si>
  <si>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</si>
  <si>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</si>
  <si>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</si>
  <si>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</si>
  <si>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</si>
  <si>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</si>
  <si>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</si>
  <si>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</si>
  <si>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</si>
  <si>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</si>
  <si>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</si>
  <si>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</si>
  <si>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</si>
  <si>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</si>
  <si>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</si>
  <si>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</si>
  <si>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</si>
  <si>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</si>
  <si>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</si>
  <si>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</si>
  <si>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</si>
  <si>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</si>
  <si>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</si>
  <si>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</si>
  <si>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</si>
  <si>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</si>
  <si>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</si>
  <si>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</si>
  <si>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</si>
  <si>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</si>
  <si>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</si>
  <si>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</si>
  <si>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</si>
  <si>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</si>
  <si>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</si>
  <si>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</si>
  <si>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</si>
  <si>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</si>
  <si>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</si>
  <si>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</si>
  <si>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</si>
  <si>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</si>
  <si>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</si>
  <si>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</si>
  <si>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</si>
  <si>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</si>
  <si>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</si>
  <si>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</si>
  <si>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</si>
  <si>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</si>
  <si>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</si>
  <si>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</si>
  <si>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</si>
  <si>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</si>
  <si>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</si>
  <si>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</si>
  <si>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</si>
  <si>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</si>
  <si>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</si>
  <si>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</si>
  <si>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</si>
  <si>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</si>
  <si>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</si>
  <si>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</si>
  <si>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</si>
  <si>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</si>
  <si>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</si>
  <si>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</si>
  <si>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</si>
  <si>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</si>
  <si>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</si>
  <si>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</si>
  <si>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</si>
  <si>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</si>
  <si>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</si>
  <si>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</si>
  <si>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</si>
  <si>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</si>
  <si>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</si>
  <si>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</si>
  <si>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</si>
  <si>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</si>
  <si>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</si>
  <si>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</si>
  <si>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</si>
  <si>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</si>
  <si>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</si>
  <si>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</si>
  <si>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</si>
  <si>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</si>
  <si>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</si>
  <si>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</si>
  <si>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</si>
  <si>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</si>
  <si>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</si>
  <si>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</si>
  <si>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</si>
  <si>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</si>
  <si>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</si>
  <si>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</si>
  <si>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</si>
  <si>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</si>
  <si>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</si>
  <si>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</si>
  <si>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</si>
  <si>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</si>
  <si>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</si>
  <si>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</si>
  <si>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</si>
  <si>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</si>
  <si>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</si>
  <si>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</si>
  <si>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</si>
  <si>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</si>
  <si>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</si>
  <si>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</si>
  <si>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</si>
  <si>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</si>
  <si>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</si>
  <si>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</si>
  <si>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</si>
  <si>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</si>
  <si>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</si>
  <si>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</si>
  <si>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</si>
  <si>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</si>
  <si>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</si>
  <si>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</si>
  <si>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</si>
  <si>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</si>
  <si>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</si>
  <si>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</si>
  <si>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</si>
  <si>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</si>
  <si>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</si>
  <si>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</si>
  <si>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</si>
  <si>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</si>
  <si>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</si>
  <si>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</si>
  <si>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</si>
  <si>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</si>
  <si>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</si>
  <si>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</si>
  <si>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</si>
  <si>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</si>
  <si>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</si>
  <si>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</si>
  <si>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</si>
  <si>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</si>
  <si>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</si>
  <si>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</si>
  <si>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</si>
  <si>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</si>
  <si>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</si>
  <si>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</si>
  <si>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</si>
  <si>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</si>
  <si>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</si>
  <si>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</si>
  <si>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</si>
  <si>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</si>
  <si>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</si>
  <si>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</si>
  <si>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</si>
  <si>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</si>
  <si>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</si>
  <si>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</si>
  <si>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</si>
  <si>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</si>
  <si>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</si>
  <si>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</si>
  <si>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</si>
  <si>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</si>
  <si>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</si>
  <si>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</si>
  <si>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</si>
  <si>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</si>
  <si>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</si>
  <si>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</si>
  <si>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</si>
  <si>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</si>
  <si>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</si>
  <si>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</si>
  <si>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</si>
  <si>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</si>
  <si>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</si>
  <si>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</si>
  <si>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</si>
  <si>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</si>
  <si>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</si>
  <si>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</si>
  <si>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</si>
  <si>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</si>
  <si>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</si>
  <si>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</si>
  <si>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</si>
  <si>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</si>
  <si>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</si>
  <si>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</si>
  <si>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</si>
  <si>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</si>
  <si>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</si>
  <si>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</si>
  <si>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</si>
  <si>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</si>
  <si>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</si>
  <si>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</si>
  <si>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</si>
  <si>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</si>
  <si>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</si>
  <si>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</si>
  <si>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</si>
  <si>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</si>
  <si>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</si>
  <si>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</si>
  <si>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</si>
  <si>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</si>
  <si>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</si>
  <si>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</si>
  <si>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</si>
  <si>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</si>
  <si>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</si>
  <si>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</si>
  <si>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</si>
  <si>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</si>
  <si>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</si>
  <si>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</si>
  <si>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</si>
  <si>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</si>
  <si>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</si>
  <si>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</si>
  <si>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</si>
  <si>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</si>
  <si>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</si>
  <si>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</si>
  <si>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</si>
  <si>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</si>
  <si>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</si>
  <si>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</si>
  <si>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</si>
  <si>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</si>
  <si>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</si>
  <si>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</si>
  <si>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</si>
  <si>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</si>
  <si>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</si>
  <si>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</si>
  <si>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</si>
  <si>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</si>
  <si>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</si>
  <si>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</si>
  <si>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</si>
  <si>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</si>
  <si>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</si>
  <si>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</si>
  <si>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</si>
  <si>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</si>
  <si>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</si>
  <si>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</si>
  <si>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</si>
  <si>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</si>
  <si>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</si>
  <si>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</si>
  <si>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</si>
  <si>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</si>
  <si>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</si>
  <si>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</si>
  <si>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</si>
  <si>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</si>
  <si>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</si>
  <si>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</si>
  <si>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</si>
  <si>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</si>
  <si>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</si>
  <si>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</si>
  <si>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</si>
  <si>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</si>
  <si>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</si>
  <si>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</si>
  <si>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</si>
  <si>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</si>
  <si>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</si>
  <si>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</si>
  <si>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</si>
  <si>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</si>
  <si>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</si>
  <si>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</si>
  <si>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</si>
  <si>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</si>
  <si>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</si>
  <si>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</si>
  <si>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</si>
  <si>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</si>
  <si>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</si>
  <si>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</si>
  <si>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</si>
  <si>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</si>
  <si>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</si>
  <si>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</si>
  <si>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</si>
  <si>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</si>
  <si>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</si>
  <si>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</si>
  <si>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</si>
  <si>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</si>
  <si>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</si>
  <si>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</si>
  <si>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</si>
  <si>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</si>
  <si>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</si>
  <si>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</si>
  <si>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</si>
  <si>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</si>
  <si>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</si>
  <si>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</si>
  <si>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</si>
  <si>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</si>
  <si>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</si>
  <si>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</si>
  <si>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</si>
  <si>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</si>
  <si>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</si>
  <si>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</si>
  <si>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</si>
  <si>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</si>
  <si>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</si>
  <si>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</si>
  <si>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</si>
  <si>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</si>
  <si>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</si>
  <si>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</si>
  <si>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</si>
  <si>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</si>
  <si>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</si>
  <si>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</si>
  <si>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</si>
  <si>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</si>
  <si>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</si>
  <si>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</si>
  <si>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</si>
  <si>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</si>
  <si>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</si>
  <si>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</si>
  <si>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</si>
  <si>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</si>
  <si>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</si>
  <si>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</si>
  <si>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</si>
  <si>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</si>
  <si>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</si>
  <si>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</si>
  <si>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</si>
  <si>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</si>
  <si>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</si>
  <si>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</si>
  <si>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</si>
  <si>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</si>
  <si>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</si>
  <si>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</si>
  <si>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</si>
  <si>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</si>
  <si>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</si>
  <si>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</si>
  <si>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</si>
  <si>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</si>
  <si>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</si>
  <si>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</si>
  <si>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</si>
  <si>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</si>
  <si>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</si>
  <si>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</si>
  <si>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</si>
  <si>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</si>
  <si>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</si>
  <si>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</si>
  <si>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</si>
  <si>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</si>
  <si>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</si>
  <si>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</si>
  <si>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</si>
  <si>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</si>
  <si>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</si>
  <si>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</si>
  <si>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</si>
  <si>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</si>
  <si>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</si>
  <si>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</si>
  <si>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</si>
  <si>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</si>
  <si>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</si>
  <si>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</si>
  <si>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</si>
  <si>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</si>
  <si>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</si>
  <si>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</si>
  <si>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</si>
  <si>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</si>
  <si>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</si>
  <si>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</si>
  <si>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</si>
  <si>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</si>
  <si>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</si>
  <si>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</si>
  <si>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</si>
  <si>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</si>
  <si>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</si>
  <si>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</si>
  <si>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</si>
  <si>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</si>
  <si>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</si>
  <si>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</si>
  <si>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</si>
  <si>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</si>
  <si>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</si>
  <si>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</si>
  <si>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</si>
  <si>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</si>
  <si>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</si>
  <si>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</si>
  <si>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</si>
  <si>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</si>
  <si>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</si>
  <si>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</si>
  <si>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</si>
  <si>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</si>
  <si>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</si>
  <si>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</si>
  <si>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</si>
  <si>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</si>
  <si>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</si>
  <si>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</si>
  <si>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</si>
  <si>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</si>
  <si>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</si>
  <si>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</si>
  <si>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</si>
  <si>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</si>
  <si>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</si>
  <si>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</si>
  <si>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</si>
  <si>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</si>
  <si>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</si>
  <si>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</si>
  <si>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</si>
  <si>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</si>
  <si>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</si>
  <si>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</si>
  <si>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</si>
  <si>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</si>
  <si>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</si>
  <si>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</si>
  <si>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</si>
  <si>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</si>
  <si>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</si>
  <si>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</si>
  <si>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</si>
  <si>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</si>
  <si>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</si>
  <si>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</si>
  <si>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</si>
  <si>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</si>
  <si>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</si>
  <si>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</si>
  <si>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</si>
  <si>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</si>
  <si>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</si>
  <si>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</si>
  <si>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</si>
  <si>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</si>
  <si>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</si>
  <si>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</si>
  <si>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</si>
  <si>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</si>
  <si>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</si>
  <si>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</si>
  <si>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</si>
  <si>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</si>
  <si>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</si>
  <si>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</si>
  <si>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</si>
  <si>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</si>
  <si>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</si>
  <si>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</si>
  <si>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</si>
  <si>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</si>
  <si>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</si>
  <si>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</si>
  <si>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</si>
  <si>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</si>
  <si>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</si>
  <si>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</si>
  <si>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</si>
  <si>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</si>
  <si>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</si>
  <si>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</si>
  <si>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</si>
  <si>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</si>
  <si>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</si>
  <si>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</si>
  <si>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</si>
  <si>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</si>
  <si>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</si>
  <si>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</si>
  <si>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</si>
  <si>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</si>
  <si>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</si>
  <si>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</si>
  <si>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</si>
  <si>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</si>
  <si>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</si>
  <si>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</si>
  <si>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</si>
  <si>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</si>
  <si>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</si>
  <si>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</si>
  <si>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</si>
  <si>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</si>
  <si>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</si>
  <si>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</si>
  <si>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</si>
  <si>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</si>
  <si>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</si>
  <si>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</si>
  <si>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</si>
  <si>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</si>
  <si>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</si>
  <si>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</si>
  <si>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</si>
  <si>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</si>
  <si>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</si>
  <si>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</si>
  <si>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</si>
  <si>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</si>
  <si>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</si>
  <si>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</si>
  <si>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</si>
  <si>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</si>
  <si>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</si>
  <si>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</si>
  <si>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</si>
  <si>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</si>
  <si>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</si>
  <si>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</si>
  <si>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</si>
  <si>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</si>
  <si>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</si>
  <si>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</si>
  <si>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</si>
  <si>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</si>
  <si>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</si>
  <si>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</si>
  <si>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</si>
  <si>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</si>
  <si>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</si>
  <si>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</si>
  <si>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</si>
  <si>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</si>
  <si>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</si>
  <si>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</si>
  <si>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</si>
  <si>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</si>
  <si>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</si>
  <si>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</si>
  <si>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</si>
  <si>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</si>
  <si>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</si>
  <si>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</si>
  <si>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</si>
  <si>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</si>
  <si>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</si>
  <si>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</si>
  <si>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</si>
  <si>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</si>
  <si>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</si>
  <si>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</si>
  <si>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</si>
  <si>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</si>
  <si>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</si>
  <si>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</si>
  <si>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</si>
  <si>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</si>
  <si>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</si>
  <si>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</si>
  <si>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</si>
  <si>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</si>
  <si>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</si>
  <si>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</si>
  <si>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</si>
  <si>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</si>
  <si>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</si>
  <si>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</si>
  <si>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</si>
  <si>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</si>
  <si>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</si>
  <si>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</si>
  <si>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</si>
  <si>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</si>
  <si>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</si>
  <si>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</si>
  <si>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</si>
  <si>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</si>
  <si>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</si>
  <si>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</si>
  <si>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</si>
  <si>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</si>
  <si>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</si>
  <si>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</si>
  <si>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</si>
  <si>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</si>
  <si>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</si>
  <si>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</si>
  <si>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</si>
  <si>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</si>
  <si>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</si>
  <si>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</si>
  <si>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</si>
  <si>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</si>
  <si>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</si>
  <si>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</si>
  <si>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</si>
  <si>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</si>
  <si>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</si>
  <si>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</si>
  <si>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</si>
  <si>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</si>
  <si>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</si>
  <si>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</si>
  <si>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</si>
  <si>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</si>
  <si>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</si>
  <si>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</si>
  <si>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</si>
  <si>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</si>
  <si>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</si>
  <si>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</si>
  <si>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</si>
  <si>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</si>
  <si>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</si>
  <si>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</si>
  <si>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</si>
  <si>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</si>
  <si>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</si>
  <si>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</si>
  <si>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</si>
  <si>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</si>
  <si>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</si>
  <si>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</si>
  <si>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</si>
  <si>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</si>
  <si>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</si>
  <si>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</si>
  <si>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</si>
  <si>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</si>
  <si>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</si>
  <si>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</si>
  <si>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</si>
  <si>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</si>
  <si>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</si>
  <si>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</si>
  <si>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</si>
  <si>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</si>
  <si>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</si>
  <si>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</si>
  <si>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</si>
  <si>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</si>
  <si>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</si>
  <si>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</si>
  <si>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</si>
  <si>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</si>
  <si>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</si>
  <si>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</si>
  <si>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</si>
  <si>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</si>
  <si>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</si>
  <si>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</si>
  <si>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</si>
  <si>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</si>
  <si>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</si>
  <si>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</si>
  <si>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</si>
  <si>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</si>
  <si>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</si>
  <si>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</si>
  <si>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</si>
  <si>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</si>
  <si>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</si>
  <si>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</si>
  <si>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</si>
  <si>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</si>
  <si>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</si>
  <si>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</si>
  <si>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</si>
  <si>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</si>
  <si>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</si>
  <si>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</si>
  <si>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</si>
  <si>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</si>
  <si>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</si>
  <si>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</si>
  <si>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</si>
  <si>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</si>
  <si>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</si>
  <si>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</si>
  <si>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</si>
  <si>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</si>
  <si>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</si>
  <si>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</si>
  <si>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</si>
  <si>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</si>
  <si>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</si>
  <si>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</si>
  <si>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</si>
  <si>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</si>
  <si>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</si>
  <si>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</si>
  <si>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</si>
  <si>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</si>
  <si>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</si>
  <si>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</si>
  <si>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</si>
  <si>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</si>
  <si>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</si>
  <si>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</si>
  <si>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</si>
  <si>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</si>
  <si>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</si>
  <si>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</si>
  <si>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</si>
  <si>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</si>
  <si>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</si>
  <si>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</si>
  <si>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</si>
  <si>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</si>
  <si>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</si>
  <si>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</si>
  <si>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</si>
  <si>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</si>
  <si>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</si>
  <si>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</si>
  <si>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</si>
  <si>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</si>
  <si>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</si>
  <si>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</si>
  <si>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</si>
  <si>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</si>
  <si>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</si>
  <si>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</si>
  <si>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</si>
  <si>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</si>
  <si>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</si>
  <si>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</si>
  <si>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</si>
  <si>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</si>
  <si>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</si>
  <si>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</si>
  <si>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</si>
  <si>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</si>
  <si>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</si>
  <si>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</si>
  <si>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</si>
  <si>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</si>
  <si>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</si>
  <si>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</si>
  <si>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</si>
  <si>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</si>
  <si>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</si>
  <si>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</si>
  <si>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</si>
  <si>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</si>
  <si>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</si>
  <si>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</si>
  <si>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</si>
  <si>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</si>
  <si>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</si>
  <si>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</si>
  <si>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</si>
  <si>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</si>
  <si>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</si>
  <si>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</si>
  <si>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</si>
  <si>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</si>
  <si>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</si>
  <si>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</si>
  <si>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</si>
  <si>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</si>
  <si>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</si>
  <si>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</si>
  <si>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</si>
  <si>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</si>
  <si>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</si>
  <si>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</si>
  <si>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</si>
  <si>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</si>
  <si>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</si>
  <si>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</si>
  <si>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</si>
  <si>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</si>
  <si>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</si>
  <si>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</si>
  <si>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</si>
  <si>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</si>
  <si>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</si>
  <si>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</si>
  <si>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</si>
  <si>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</si>
  <si>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</si>
  <si>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</si>
  <si>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</si>
  <si>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</si>
  <si>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</si>
  <si>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</si>
  <si>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</si>
  <si>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</si>
  <si>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</si>
  <si>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</si>
  <si>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</si>
  <si>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</si>
  <si>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</si>
  <si>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</si>
  <si>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</si>
  <si>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</si>
  <si>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</si>
  <si>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</si>
  <si>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</si>
  <si>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</si>
  <si>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</si>
  <si>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</si>
  <si>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</si>
  <si>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</si>
  <si>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</si>
  <si>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</si>
  <si>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</si>
  <si>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</si>
  <si>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</si>
  <si>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</si>
  <si>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</si>
  <si>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</si>
  <si>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</si>
  <si>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</si>
  <si>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</si>
  <si>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</si>
  <si>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</si>
  <si>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</si>
  <si>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</si>
  <si>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</si>
  <si>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</si>
  <si>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</si>
  <si>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</si>
  <si>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</si>
  <si>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</si>
  <si>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</si>
  <si>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</si>
  <si>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</si>
  <si>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</si>
  <si>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</si>
  <si>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</si>
  <si>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</si>
  <si>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</si>
  <si>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</si>
  <si>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</si>
  <si>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</si>
  <si>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</si>
  <si>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</si>
  <si>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</si>
  <si>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</si>
  <si>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</si>
  <si>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</si>
  <si>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</si>
  <si>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</si>
  <si>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</si>
  <si>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</si>
  <si>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</si>
  <si>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</si>
  <si>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</si>
  <si>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</si>
  <si>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</si>
  <si>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</si>
  <si>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</si>
  <si>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</si>
  <si>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</si>
  <si>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</si>
  <si>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</si>
  <si>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</si>
  <si>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</si>
  <si>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</si>
  <si>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</si>
  <si>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</si>
  <si>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</si>
  <si>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</si>
  <si>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</si>
  <si>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</si>
  <si>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</si>
  <si>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</si>
  <si>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</si>
  <si>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</si>
  <si>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</si>
  <si>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</si>
  <si>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</si>
  <si>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</si>
  <si>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</si>
  <si>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</si>
  <si>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</si>
  <si>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</si>
  <si>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</si>
  <si>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</si>
  <si>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</si>
  <si>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</si>
  <si>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</si>
  <si>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</si>
  <si>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</si>
  <si>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</si>
  <si>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</si>
  <si>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</si>
  <si>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</si>
  <si>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</si>
  <si>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</si>
  <si>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</si>
  <si>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</si>
  <si>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</si>
  <si>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</si>
  <si>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</si>
  <si>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</si>
  <si>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</si>
  <si>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</si>
  <si>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</si>
  <si>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</si>
  <si>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</si>
  <si>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</si>
  <si>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</si>
  <si>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</si>
  <si>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</si>
  <si>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</si>
  <si>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</si>
  <si>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</si>
  <si>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</si>
  <si>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</si>
  <si>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</si>
  <si>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</si>
  <si>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</si>
  <si>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</si>
  <si>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</si>
  <si>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</si>
  <si>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</si>
  <si>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</si>
  <si>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</si>
  <si>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</si>
  <si>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</si>
  <si>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</si>
  <si>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</si>
  <si>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</si>
  <si>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</si>
  <si>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</si>
  <si>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</si>
  <si>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</si>
  <si>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</si>
  <si>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</si>
  <si>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</si>
  <si>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</si>
  <si>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</si>
  <si>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</si>
  <si>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</si>
  <si>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</si>
  <si>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</si>
  <si>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</si>
  <si>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</si>
  <si>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</si>
  <si>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</si>
  <si>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</si>
  <si>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</si>
  <si>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</si>
  <si>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</si>
  <si>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</si>
  <si>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</si>
  <si>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</si>
  <si>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</si>
  <si>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</si>
  <si>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</si>
  <si>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</si>
  <si>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</si>
  <si>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</si>
  <si>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</si>
  <si>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</si>
  <si>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</si>
  <si>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</si>
  <si>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</si>
  <si>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</si>
  <si>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</si>
  <si>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</si>
  <si>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</si>
  <si>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</si>
  <si>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</si>
  <si>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</si>
  <si>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</si>
  <si>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</si>
  <si>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</si>
  <si>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</si>
  <si>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</si>
  <si>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</si>
  <si>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</si>
  <si>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</si>
  <si>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</si>
  <si>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</si>
  <si>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</si>
  <si>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</si>
  <si>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</si>
  <si>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</si>
  <si>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</si>
  <si>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</si>
  <si>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</si>
  <si>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</si>
  <si>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</si>
  <si>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</si>
  <si>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</si>
  <si>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</si>
  <si>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</si>
  <si>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</si>
  <si>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</si>
  <si>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</si>
  <si>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</si>
  <si>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</si>
  <si>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</si>
  <si>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</si>
  <si>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</si>
  <si>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</si>
  <si>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</si>
  <si>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</si>
  <si>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</si>
  <si>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</si>
  <si>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</si>
  <si>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</si>
  <si>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</si>
  <si>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</si>
  <si>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</si>
  <si>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</si>
  <si>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</si>
  <si>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</si>
  <si>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</si>
  <si>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</si>
  <si>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</si>
  <si>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</si>
  <si>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</si>
  <si>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</si>
  <si>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</si>
  <si>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</si>
  <si>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</si>
  <si>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</si>
  <si>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</si>
  <si>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</si>
  <si>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</si>
  <si>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</si>
  <si>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</si>
  <si>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</si>
  <si>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</si>
  <si>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</si>
  <si>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</si>
  <si>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</si>
  <si>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</si>
  <si>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</si>
  <si>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</si>
  <si>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</si>
  <si>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</si>
  <si>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</si>
  <si>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</si>
  <si>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</si>
  <si>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</si>
  <si>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</si>
  <si>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</si>
  <si>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</si>
  <si>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</si>
  <si>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</si>
  <si>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</si>
  <si>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</si>
  <si>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</si>
  <si>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</si>
  <si>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</si>
  <si>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</si>
  <si>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</si>
  <si>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</si>
  <si>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</si>
  <si>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</si>
  <si>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</si>
  <si>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</si>
  <si>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</si>
  <si>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</si>
  <si>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</si>
  <si>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</si>
  <si>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</si>
  <si>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</si>
  <si>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</si>
  <si>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</si>
  <si>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</si>
  <si>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</si>
  <si>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</si>
  <si>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</si>
  <si>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</si>
  <si>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</si>
  <si>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</si>
  <si>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</si>
  <si>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</si>
  <si>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</si>
  <si>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</si>
  <si>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</si>
  <si>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</si>
  <si>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</si>
  <si>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</si>
  <si>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</si>
  <si>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</si>
  <si>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</si>
  <si>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</si>
  <si>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</si>
  <si>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</si>
  <si>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</si>
  <si>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</si>
  <si>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</si>
  <si>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</si>
  <si>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</si>
  <si>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</si>
  <si>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</si>
  <si>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</si>
  <si>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</si>
  <si>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</si>
  <si>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</si>
  <si>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</si>
  <si>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</si>
  <si>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</si>
  <si>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</si>
  <si>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</si>
  <si>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</si>
  <si>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</si>
  <si>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</si>
  <si>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</si>
  <si>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</si>
  <si>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</si>
  <si>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</si>
  <si>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</si>
  <si>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</si>
  <si>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</si>
  <si>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</si>
  <si>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</si>
  <si>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</si>
  <si>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</si>
  <si>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</si>
  <si>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</si>
  <si>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</si>
  <si>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</si>
  <si>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</si>
  <si>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</si>
  <si>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</si>
  <si>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</si>
  <si>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</si>
  <si>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</si>
  <si>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</si>
  <si>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</si>
  <si>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</si>
  <si>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</si>
  <si>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</si>
  <si>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</si>
  <si>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</si>
  <si>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</si>
  <si>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</si>
  <si>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</si>
  <si>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</si>
  <si>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</si>
  <si>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</si>
  <si>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</si>
  <si>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</si>
  <si>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</si>
  <si>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</si>
  <si>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</si>
  <si>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</si>
  <si>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</si>
  <si>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</si>
  <si>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</si>
  <si>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</si>
  <si>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</si>
  <si>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</si>
  <si>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</si>
  <si>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</si>
  <si>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</si>
  <si>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</si>
  <si>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</si>
  <si>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</si>
  <si>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</si>
  <si>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</si>
  <si>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</si>
  <si>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</si>
  <si>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</si>
  <si>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</si>
  <si>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</si>
  <si>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</si>
  <si>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</si>
  <si>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</si>
  <si>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</si>
  <si>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</si>
  <si>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</si>
  <si>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</si>
  <si>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</si>
  <si>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</si>
  <si>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</si>
  <si>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</si>
  <si>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</si>
  <si>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</si>
  <si>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</si>
  <si>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</si>
  <si>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</si>
  <si>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</si>
  <si>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</si>
  <si>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</si>
  <si>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</si>
  <si>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</si>
  <si>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</si>
  <si>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</si>
  <si>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</si>
  <si>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</si>
  <si>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</si>
  <si>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</si>
  <si>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</si>
  <si>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</si>
  <si>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</si>
  <si>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</si>
  <si>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</si>
  <si>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</si>
  <si>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</si>
  <si>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</si>
  <si>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</si>
  <si>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</si>
  <si>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</si>
  <si>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</si>
  <si>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</si>
  <si>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</si>
  <si>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</si>
  <si>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</si>
  <si>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</si>
  <si>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</si>
  <si>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</si>
  <si>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</si>
  <si>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</si>
  <si>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</si>
  <si>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</si>
  <si>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</si>
  <si>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</si>
  <si>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</si>
  <si>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</si>
  <si>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</si>
  <si>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</si>
  <si>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</si>
  <si>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</si>
  <si>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</si>
  <si>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</si>
  <si>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</si>
  <si>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</si>
  <si>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</si>
  <si>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</si>
  <si>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</si>
  <si>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</si>
  <si>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</si>
  <si>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</si>
  <si>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</si>
  <si>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</si>
  <si>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</si>
  <si>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</si>
  <si>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</si>
  <si>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</si>
  <si>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</si>
  <si>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</si>
  <si>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</si>
  <si>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</si>
  <si>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</si>
  <si>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</si>
  <si>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</si>
  <si>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</si>
  <si>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</si>
  <si>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</si>
  <si>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</si>
  <si>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</si>
  <si>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</si>
  <si>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</si>
  <si>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</si>
  <si>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</si>
  <si>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</si>
  <si>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</si>
  <si>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</si>
  <si>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</si>
  <si>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</si>
  <si>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</si>
  <si>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</si>
  <si>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</si>
  <si>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</si>
  <si>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</si>
  <si>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</si>
  <si>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</si>
  <si>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</si>
  <si>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</si>
  <si>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</si>
  <si>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</si>
  <si>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</si>
  <si>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</si>
  <si>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</si>
  <si>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</si>
  <si>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</si>
  <si>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</si>
  <si>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</si>
  <si>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</si>
  <si>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</si>
  <si>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</si>
  <si>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</si>
  <si>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</si>
  <si>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</si>
  <si>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</si>
  <si>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</si>
  <si>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</si>
  <si>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</si>
  <si>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</si>
  <si>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</si>
  <si>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</si>
  <si>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</si>
  <si>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</si>
  <si>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</si>
  <si>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</si>
  <si>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</si>
  <si>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</si>
  <si>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</si>
  <si>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</si>
  <si>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</si>
  <si>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</si>
  <si>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</si>
  <si>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</si>
  <si>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</si>
  <si>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</si>
  <si>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</si>
  <si>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</si>
  <si>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</si>
  <si>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</si>
  <si>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</si>
  <si>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</si>
  <si>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</si>
  <si>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</si>
  <si>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</si>
  <si>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</si>
  <si>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</si>
  <si>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</si>
  <si>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</si>
  <si>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</si>
  <si>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</si>
  <si>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</si>
  <si>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</si>
  <si>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</si>
  <si>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</si>
  <si>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</si>
  <si>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</si>
  <si>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</si>
  <si>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</si>
  <si>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</si>
  <si>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</si>
  <si>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</si>
  <si>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</si>
  <si>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</si>
  <si>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</si>
  <si>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</si>
  <si>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</si>
  <si>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</si>
  <si>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</si>
  <si>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</si>
  <si>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</si>
  <si>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</si>
  <si>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</si>
  <si>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</si>
  <si>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</si>
  <si>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</si>
  <si>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</si>
  <si>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</si>
  <si>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</si>
  <si>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</si>
  <si>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</si>
  <si>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</si>
  <si>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</si>
  <si>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</si>
  <si>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</si>
  <si>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</si>
  <si>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</si>
  <si>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</si>
  <si>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</si>
  <si>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</si>
  <si>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</si>
  <si>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</si>
  <si>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</si>
  <si>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</si>
  <si>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</si>
  <si>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</si>
  <si>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</si>
  <si>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</si>
  <si>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</si>
  <si>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</si>
  <si>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</si>
  <si>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</si>
  <si>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</si>
  <si>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</si>
  <si>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</si>
  <si>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</si>
  <si>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</si>
  <si>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</si>
  <si>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</si>
  <si>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</si>
  <si>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</si>
  <si>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</si>
  <si>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</si>
  <si>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</si>
  <si>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</si>
  <si>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</si>
  <si>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</si>
  <si>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</si>
  <si>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</si>
  <si>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</si>
  <si>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</si>
  <si>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</si>
  <si>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</si>
  <si>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</si>
  <si>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</si>
  <si>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</si>
  <si>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</si>
  <si>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</si>
  <si>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</si>
  <si>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</si>
  <si>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</si>
  <si>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</si>
  <si>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</si>
  <si>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</si>
  <si>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</si>
  <si>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</si>
  <si>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</si>
  <si>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</si>
  <si>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</si>
  <si>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</si>
  <si>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</si>
  <si>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</si>
  <si>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</si>
  <si>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</si>
  <si>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</si>
  <si>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</si>
  <si>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</si>
  <si>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</si>
  <si>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</si>
  <si>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</si>
  <si>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</si>
  <si>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</si>
  <si>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</si>
  <si>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</si>
  <si>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</si>
  <si>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</si>
  <si>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</si>
  <si>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</si>
  <si>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</si>
  <si>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</si>
  <si>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</si>
  <si>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</si>
  <si>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</si>
  <si>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</si>
  <si>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</si>
  <si>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</si>
  <si>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</si>
  <si>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</si>
  <si>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</si>
  <si>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</si>
  <si>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</si>
  <si>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</si>
  <si>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</si>
  <si>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</si>
  <si>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</si>
  <si>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</si>
  <si>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</si>
  <si>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</si>
  <si>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</si>
  <si>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</si>
  <si>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</si>
  <si>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</si>
  <si>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</si>
  <si>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</si>
  <si>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</si>
  <si>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</si>
  <si>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</si>
  <si>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</si>
  <si>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</si>
  <si>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</si>
  <si>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</si>
  <si>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</si>
  <si>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</si>
  <si>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</si>
  <si>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</si>
  <si>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</si>
  <si>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</si>
  <si>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</si>
  <si>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</si>
  <si>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</si>
  <si>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</si>
  <si>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</si>
  <si>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</si>
  <si>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</si>
  <si>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</si>
  <si>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</si>
  <si>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</si>
  <si>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</si>
  <si>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</si>
  <si>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</si>
  <si>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</si>
  <si>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</si>
  <si>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</si>
  <si>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</si>
  <si>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</si>
  <si>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</si>
  <si>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</si>
  <si>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</si>
  <si>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</si>
  <si>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</si>
  <si>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</si>
  <si>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</si>
  <si>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</si>
  <si>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</si>
  <si>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</si>
  <si>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</si>
  <si>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</si>
  <si>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</si>
  <si>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</si>
  <si>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</si>
  <si>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</si>
  <si>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</si>
  <si>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</si>
  <si>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</si>
  <si>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</si>
  <si>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</si>
  <si>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</si>
  <si>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</si>
  <si>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</si>
  <si>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</si>
  <si>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</si>
  <si>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</si>
  <si>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</si>
  <si>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</si>
  <si>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</si>
  <si>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</si>
  <si>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</si>
  <si>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</si>
  <si>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</si>
  <si>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</si>
  <si>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</si>
  <si>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</si>
  <si>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</si>
  <si>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</si>
  <si>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</si>
  <si>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</si>
  <si>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</si>
  <si>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</si>
  <si>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</si>
  <si>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</si>
  <si>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</si>
  <si>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</si>
  <si>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</si>
  <si>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</si>
  <si>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</si>
  <si>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</si>
  <si>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</si>
  <si>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</si>
  <si>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</si>
  <si>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</si>
  <si>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</si>
  <si>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</si>
  <si>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</si>
  <si>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</si>
  <si>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</si>
  <si>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</si>
  <si>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</si>
  <si>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</si>
  <si>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</si>
  <si>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</si>
  <si>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</si>
  <si>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</si>
  <si>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</si>
  <si>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</si>
  <si>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</si>
  <si>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</si>
  <si>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</si>
  <si>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</si>
  <si>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</si>
  <si>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</si>
  <si>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</si>
  <si>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</si>
  <si>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</si>
  <si>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</si>
  <si>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</si>
  <si>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</si>
  <si>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</si>
  <si>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</si>
  <si>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</si>
  <si>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</si>
  <si>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</si>
  <si>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</si>
  <si>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</si>
  <si>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</si>
  <si>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</si>
  <si>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</si>
  <si>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</si>
  <si>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</si>
  <si>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</si>
  <si>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</si>
  <si>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</si>
  <si>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</si>
  <si>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</si>
  <si>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</si>
  <si>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</si>
  <si>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</si>
  <si>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</si>
  <si>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</si>
  <si>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</si>
  <si>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</si>
  <si>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</si>
  <si>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</si>
  <si>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</si>
  <si>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</si>
  <si>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</si>
  <si>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</si>
  <si>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</si>
  <si>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</si>
  <si>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</si>
  <si>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</si>
  <si>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</si>
  <si>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</si>
  <si>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</si>
  <si>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</si>
  <si>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</si>
  <si>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</si>
  <si>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</si>
  <si>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</si>
  <si>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</si>
  <si>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</si>
  <si>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</si>
  <si>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</si>
  <si>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</si>
  <si>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</si>
  <si>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</si>
  <si>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</si>
  <si>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</si>
  <si>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</si>
  <si>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</si>
  <si>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</si>
  <si>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</si>
  <si>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</si>
  <si>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</si>
  <si>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</si>
  <si>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</si>
  <si>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</si>
  <si>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</si>
  <si>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</si>
  <si>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</si>
  <si>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</si>
  <si>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</si>
  <si>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</si>
  <si>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</si>
  <si>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</si>
  <si>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</si>
  <si>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</si>
  <si>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</si>
  <si>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</si>
  <si>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</si>
  <si>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</si>
  <si>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</si>
  <si>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</si>
  <si>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</si>
  <si>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</si>
  <si>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</si>
  <si>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</si>
  <si>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</si>
  <si>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</si>
  <si>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</si>
  <si>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</si>
  <si>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</si>
  <si>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</si>
  <si>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</si>
  <si>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</si>
  <si>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</si>
  <si>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</si>
  <si>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</si>
  <si>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</si>
  <si>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</si>
  <si>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</si>
  <si>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</si>
  <si>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</si>
  <si>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</si>
  <si>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</si>
  <si>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</si>
  <si>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</si>
  <si>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</si>
  <si>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</si>
  <si>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</si>
  <si>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</si>
  <si>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</si>
  <si>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</si>
  <si>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</si>
  <si>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</si>
  <si>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</si>
  <si>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</si>
  <si>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</si>
  <si>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</si>
  <si>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</si>
  <si>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</si>
  <si>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</si>
  <si>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</si>
  <si>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</si>
  <si>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</si>
  <si>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</si>
  <si>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</si>
  <si>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</si>
  <si>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</si>
  <si>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</si>
  <si>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</si>
  <si>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</si>
  <si>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</si>
  <si>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</si>
  <si>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</si>
  <si>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</si>
  <si>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</si>
  <si>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</si>
  <si>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</si>
  <si>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</si>
  <si>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</si>
  <si>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</si>
  <si>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</si>
  <si>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</si>
  <si>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</si>
  <si>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</si>
  <si>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</si>
  <si>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</si>
  <si>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</si>
  <si>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</si>
  <si>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</si>
  <si>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</si>
  <si>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</si>
  <si>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</si>
  <si>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</si>
  <si>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</si>
  <si>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</si>
  <si>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</si>
  <si>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</si>
  <si>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</si>
  <si>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</si>
  <si>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</si>
  <si>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</si>
  <si>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</si>
  <si>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</si>
  <si>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</si>
  <si>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</si>
  <si>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</si>
  <si>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</si>
  <si>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</si>
  <si>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</si>
  <si>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</si>
  <si>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</si>
  <si>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</si>
  <si>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</si>
  <si>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</si>
  <si>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</si>
  <si>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</si>
  <si>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</si>
  <si>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</si>
  <si>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</si>
  <si>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</si>
  <si>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</si>
  <si>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</si>
  <si>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</si>
  <si>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</si>
  <si>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</si>
  <si>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</si>
  <si>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</si>
  <si>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</si>
  <si>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</si>
  <si>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</si>
  <si>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</si>
  <si>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</si>
  <si>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</si>
  <si>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</si>
  <si>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</si>
  <si>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</si>
  <si>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</si>
  <si>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</si>
  <si>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</si>
  <si>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</si>
  <si>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</si>
  <si>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</si>
  <si>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</si>
  <si>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</si>
  <si>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</si>
  <si>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</si>
  <si>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</si>
  <si>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</si>
  <si>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</si>
  <si>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</si>
  <si>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</si>
  <si>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</si>
  <si>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</si>
  <si>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</si>
  <si>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</si>
  <si>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</si>
  <si>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</si>
  <si>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</si>
  <si>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</si>
  <si>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</si>
  <si>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</si>
  <si>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</si>
  <si>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</si>
  <si>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</si>
  <si>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</si>
  <si>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</si>
  <si>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</si>
  <si>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</si>
  <si>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</si>
  <si>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</si>
  <si>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</si>
  <si>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</si>
  <si>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</si>
  <si>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</si>
  <si>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</si>
  <si>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</si>
  <si>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</si>
  <si>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</si>
  <si>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</si>
  <si>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</si>
  <si>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</si>
  <si>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</si>
  <si>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</si>
  <si>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</si>
  <si>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</si>
  <si>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</si>
  <si>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</si>
  <si>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</si>
  <si>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</si>
  <si>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</si>
  <si>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</si>
  <si>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</si>
  <si>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</si>
  <si>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</si>
  <si>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</si>
  <si>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</si>
  <si>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</si>
  <si>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</si>
  <si>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</si>
  <si>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</si>
  <si>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</si>
  <si>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</si>
  <si>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</si>
  <si>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</si>
  <si>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</si>
  <si>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</si>
  <si>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</si>
  <si>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</si>
  <si>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</si>
  <si>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</si>
  <si>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</si>
  <si>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</si>
  <si>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</si>
  <si>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</si>
  <si>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</si>
  <si>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</si>
  <si>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</si>
  <si>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</si>
  <si>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</si>
  <si>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</si>
  <si>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</si>
  <si>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</si>
  <si>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</si>
  <si>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</si>
  <si>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</si>
  <si>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</si>
  <si>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</si>
  <si>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</si>
  <si>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</si>
  <si>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</si>
  <si>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</si>
  <si>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</si>
  <si>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</si>
  <si>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</si>
  <si>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</si>
  <si>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</si>
  <si>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</si>
  <si>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</si>
  <si>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</si>
  <si>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</si>
  <si>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</si>
  <si>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</si>
  <si>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</si>
  <si>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</si>
  <si>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</si>
  <si>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</si>
  <si>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</si>
  <si>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</si>
  <si>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</si>
  <si>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</si>
  <si>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</si>
  <si>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</si>
  <si>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</si>
  <si>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</si>
  <si>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</si>
  <si>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</si>
  <si>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</si>
  <si>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</si>
  <si>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</si>
  <si>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</si>
  <si>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</si>
  <si>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</si>
  <si>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</si>
  <si>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</si>
  <si>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</si>
  <si>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</si>
  <si>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</si>
  <si>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</si>
  <si>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</si>
  <si>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</si>
  <si>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</si>
  <si>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</si>
  <si>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</si>
  <si>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</si>
  <si>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</si>
  <si>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</si>
  <si>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</si>
  <si>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</si>
  <si>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</si>
  <si>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</si>
  <si>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</si>
  <si>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</si>
  <si>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</si>
  <si>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</si>
  <si>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</si>
  <si>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</si>
  <si>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</si>
  <si>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</si>
  <si>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</si>
  <si>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</si>
  <si>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</si>
  <si>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</si>
  <si>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</si>
  <si>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</si>
  <si>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</si>
  <si>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</si>
  <si>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</si>
  <si>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</si>
  <si>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</si>
  <si>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</si>
  <si>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</si>
  <si>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</si>
  <si>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</si>
  <si>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</si>
  <si>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</si>
  <si>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</si>
  <si>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</si>
  <si>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</si>
  <si>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</si>
  <si>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</si>
  <si>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</si>
  <si>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</si>
  <si>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</si>
  <si>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</si>
  <si>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</si>
  <si>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</si>
  <si>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</si>
  <si>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</si>
  <si>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</si>
  <si>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</si>
  <si>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</si>
  <si>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</si>
  <si>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</si>
  <si>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</si>
  <si>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</si>
  <si>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</si>
  <si>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</si>
  <si>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</si>
  <si>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</si>
  <si>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</si>
  <si>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</si>
  <si>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</si>
  <si>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</si>
  <si>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</si>
  <si>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</si>
  <si>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</si>
  <si>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</si>
  <si>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</si>
  <si>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</si>
  <si>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</si>
  <si>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</si>
  <si>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</si>
  <si>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</si>
  <si>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</si>
  <si>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</si>
  <si>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</si>
  <si>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</si>
  <si>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</si>
  <si>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</si>
  <si>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</si>
  <si>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</si>
  <si>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</si>
  <si>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</si>
  <si>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</si>
  <si>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</si>
  <si>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</si>
  <si>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</si>
  <si>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</si>
  <si>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</si>
  <si>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</si>
  <si>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</si>
  <si>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</si>
  <si>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</si>
  <si>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</si>
  <si>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</si>
  <si>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</si>
  <si>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</si>
  <si>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</si>
  <si>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</si>
  <si>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</si>
  <si>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</si>
  <si>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</si>
  <si>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</si>
  <si>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</si>
  <si>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</si>
  <si>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</si>
  <si>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</si>
  <si>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</si>
  <si>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</si>
  <si>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</si>
  <si>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</si>
  <si>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</si>
  <si>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</si>
  <si>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</si>
  <si>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</si>
  <si>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</si>
  <si>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</si>
  <si>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</si>
  <si>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</si>
  <si>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</si>
  <si>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</si>
  <si>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</si>
  <si>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</si>
  <si>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</si>
  <si>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</si>
  <si>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</si>
  <si>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</si>
  <si>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</si>
  <si>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</si>
  <si>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</si>
  <si>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</si>
  <si>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</si>
  <si>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</si>
  <si>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</si>
  <si>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</si>
  <si>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</si>
  <si>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</si>
  <si>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</si>
  <si>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</si>
  <si>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</si>
  <si>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</si>
  <si>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</si>
  <si>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</si>
  <si>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</si>
  <si>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</si>
  <si>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</si>
  <si>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</si>
  <si>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</si>
  <si>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</si>
  <si>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</si>
  <si>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</si>
  <si>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</si>
  <si>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</si>
  <si>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</si>
  <si>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</si>
  <si>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</si>
  <si>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</si>
  <si>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</si>
  <si>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</si>
  <si>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</si>
  <si>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</si>
  <si>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</si>
  <si>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</si>
  <si>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</si>
  <si>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</si>
  <si>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</si>
  <si>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</si>
  <si>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</si>
  <si>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</si>
  <si>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</si>
  <si>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</si>
  <si>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</si>
  <si>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</si>
  <si>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</si>
  <si>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</si>
  <si>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</si>
  <si>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</si>
  <si>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</si>
  <si>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</si>
  <si>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</si>
  <si>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</si>
  <si>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</si>
  <si>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</si>
  <si>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</si>
  <si>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</si>
  <si>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</si>
  <si>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</si>
  <si>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</si>
  <si>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</si>
  <si>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</si>
  <si>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</si>
  <si>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</si>
  <si>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</si>
  <si>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</si>
  <si>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</si>
  <si>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</si>
  <si>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</si>
  <si>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</si>
  <si>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</si>
  <si>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</si>
  <si>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</si>
  <si>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</si>
  <si>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</si>
  <si>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</si>
  <si>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</si>
  <si>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</si>
  <si>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</si>
  <si>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</si>
  <si>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</si>
  <si>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</si>
  <si>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</si>
  <si>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</si>
  <si>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</si>
  <si>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</si>
  <si>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</si>
  <si>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</si>
  <si>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</si>
  <si>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</si>
  <si>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</si>
  <si>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</si>
  <si>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</si>
  <si>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</si>
  <si>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</si>
  <si>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</si>
  <si>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</si>
  <si>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</si>
  <si>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</si>
  <si>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</si>
  <si>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</si>
  <si>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</si>
  <si>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</si>
  <si>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</si>
  <si>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</si>
  <si>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</si>
  <si>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</si>
  <si>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</si>
  <si>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</si>
  <si>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</si>
  <si>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</si>
  <si>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</si>
  <si>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</si>
  <si>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</si>
  <si>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</si>
  <si>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</si>
  <si>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</si>
  <si>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</si>
  <si>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</si>
  <si>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</si>
  <si>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</si>
  <si>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</si>
  <si>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</si>
  <si>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</si>
  <si>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</si>
  <si>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</si>
  <si>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</si>
  <si>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</si>
  <si>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</si>
  <si>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</si>
  <si>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</si>
  <si>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</si>
  <si>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</si>
  <si>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</si>
  <si>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</si>
  <si>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</si>
  <si>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</si>
  <si>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</si>
  <si>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</si>
  <si>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</si>
  <si>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</si>
  <si>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</si>
  <si>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</si>
  <si>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</si>
  <si>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</si>
  <si>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</si>
  <si>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</si>
  <si>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</si>
  <si>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</si>
  <si>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</si>
  <si>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</si>
  <si>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</si>
  <si>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</si>
  <si>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</si>
  <si>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</si>
  <si>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</si>
  <si>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</si>
  <si>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</si>
  <si>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</si>
  <si>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</si>
  <si>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</si>
  <si>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</si>
  <si>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</si>
  <si>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</si>
  <si>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</si>
  <si>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</si>
  <si>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</si>
  <si>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</si>
  <si>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</si>
  <si>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</si>
  <si>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</si>
  <si>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</si>
  <si>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</si>
  <si>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</si>
  <si>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</si>
  <si>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</si>
  <si>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</si>
  <si>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</si>
  <si>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</si>
  <si>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</si>
  <si>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</si>
  <si>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</si>
  <si>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</si>
  <si>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</si>
  <si>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</si>
  <si>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</si>
  <si>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</si>
  <si>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</si>
  <si>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</si>
  <si>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</si>
  <si>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</si>
  <si>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</si>
  <si>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</si>
  <si>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</si>
  <si>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</si>
  <si>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</si>
  <si>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</si>
  <si>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</si>
  <si>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</si>
  <si>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</si>
  <si>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</si>
  <si>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</si>
  <si>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</si>
  <si>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</si>
  <si>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</si>
  <si>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</si>
  <si>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</si>
  <si>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</si>
  <si>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</si>
  <si>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</si>
  <si>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</si>
  <si>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</si>
  <si>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</si>
  <si>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</si>
  <si>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</si>
  <si>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</si>
  <si>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</si>
  <si>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</si>
  <si>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</si>
  <si>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</si>
  <si>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</si>
  <si>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</si>
  <si>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</si>
  <si>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</si>
  <si>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</si>
  <si>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</si>
  <si>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</si>
  <si>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</si>
  <si>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</si>
  <si>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</si>
  <si>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</si>
  <si>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</si>
  <si>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</si>
  <si>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</si>
  <si>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</si>
  <si>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</si>
  <si>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</si>
  <si>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</si>
  <si>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</si>
  <si>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</si>
  <si>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</si>
  <si>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</si>
  <si>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</si>
  <si>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</si>
  <si>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</si>
  <si>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</si>
  <si>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</si>
  <si>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</si>
  <si>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</si>
  <si>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</si>
  <si>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</si>
  <si>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</si>
  <si>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</si>
  <si>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</si>
  <si>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</si>
  <si>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</si>
  <si>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</si>
  <si>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</si>
  <si>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</si>
  <si>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</si>
  <si>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</si>
  <si>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</si>
  <si>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</si>
  <si>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</si>
  <si>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</si>
  <si>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</si>
  <si>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</si>
  <si>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</si>
  <si>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</si>
  <si>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</si>
  <si>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</si>
  <si>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</si>
  <si>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</si>
  <si>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</si>
  <si>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</si>
  <si>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</si>
  <si>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</si>
  <si>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</si>
  <si>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</si>
  <si>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</si>
  <si>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</si>
  <si>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</si>
  <si>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</si>
  <si>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</si>
  <si>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</si>
  <si>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</si>
  <si>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</si>
  <si>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</si>
  <si>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</si>
  <si>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</si>
  <si>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</si>
  <si>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</si>
  <si>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</si>
  <si>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</si>
  <si>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</si>
  <si>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</si>
  <si>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</si>
  <si>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</si>
  <si>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</si>
  <si>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</si>
  <si>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</si>
  <si>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</si>
  <si>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</si>
  <si>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</si>
  <si>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</si>
  <si>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</si>
  <si>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</si>
  <si>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</si>
  <si>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</si>
  <si>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</si>
  <si>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</si>
  <si>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</si>
  <si>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</si>
  <si>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</si>
  <si>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</si>
  <si>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</si>
  <si>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</si>
  <si>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</si>
  <si>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</si>
  <si>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</si>
  <si>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</si>
  <si>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</si>
  <si>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</si>
  <si>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</si>
  <si>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</si>
  <si>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</si>
  <si>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</si>
  <si>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</si>
  <si>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</si>
  <si>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</si>
  <si>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</si>
  <si>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</si>
  <si>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</si>
  <si>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</si>
  <si>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</si>
  <si>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</si>
  <si>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</si>
  <si>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</si>
  <si>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</si>
  <si>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</si>
  <si>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</si>
  <si>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</si>
  <si>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</si>
  <si>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</si>
  <si>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</si>
  <si>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</si>
  <si>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</si>
  <si>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</si>
  <si>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</si>
  <si>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</si>
  <si>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</si>
  <si>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</si>
  <si>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</si>
  <si>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</si>
  <si>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</si>
  <si>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</si>
  <si>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</si>
  <si>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</si>
  <si>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</si>
  <si>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</si>
  <si>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</si>
  <si>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</si>
  <si>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</si>
  <si>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</si>
  <si>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</si>
  <si>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</si>
  <si>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</si>
  <si>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</si>
  <si>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</si>
  <si>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</si>
  <si>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</si>
  <si>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</si>
  <si>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</si>
  <si>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</si>
  <si>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</si>
  <si>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</si>
  <si>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</si>
  <si>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</si>
  <si>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</si>
  <si>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</si>
  <si>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</si>
  <si>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</si>
  <si>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</si>
  <si>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</si>
  <si>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</si>
  <si>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</si>
  <si>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</si>
  <si>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</si>
  <si>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</si>
  <si>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</si>
  <si>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</si>
  <si>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</si>
  <si>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</si>
  <si>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</si>
  <si>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</si>
  <si>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</si>
  <si>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</si>
  <si>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</si>
  <si>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</si>
  <si>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</si>
  <si>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</si>
  <si>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</si>
  <si>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</si>
  <si>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</si>
  <si>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</si>
  <si>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</si>
  <si>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</si>
  <si>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</si>
  <si>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</si>
  <si>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</si>
  <si>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</si>
  <si>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</si>
  <si>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</si>
  <si>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</si>
  <si>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</si>
  <si>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</si>
  <si>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</si>
  <si>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</si>
  <si>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</si>
  <si>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</si>
  <si>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</si>
  <si>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</si>
  <si>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</si>
  <si>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</si>
  <si>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</si>
  <si>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</si>
  <si>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</si>
  <si>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</si>
  <si>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</si>
  <si>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</si>
  <si>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</si>
  <si>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</si>
  <si>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</si>
  <si>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</si>
  <si>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</si>
  <si>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</si>
  <si>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</si>
  <si>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</si>
  <si>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</si>
  <si>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</si>
  <si>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</si>
  <si>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</si>
  <si>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</si>
  <si>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</si>
  <si>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</si>
  <si>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</si>
  <si>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</si>
  <si>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</si>
  <si>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</si>
  <si>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</si>
  <si>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</si>
  <si>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</si>
  <si>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</si>
  <si>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</si>
  <si>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</si>
  <si>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</si>
  <si>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</si>
  <si>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</si>
  <si>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</si>
  <si>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</si>
  <si>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</si>
  <si>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</si>
  <si>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</si>
  <si>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</si>
  <si>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</si>
  <si>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</si>
  <si>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</si>
  <si>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</si>
  <si>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</si>
  <si>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</si>
  <si>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</si>
  <si>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</si>
  <si>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</si>
  <si>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</si>
  <si>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</si>
  <si>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</si>
  <si>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</si>
  <si>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</si>
  <si>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</si>
  <si>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</si>
  <si>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</si>
  <si>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</si>
  <si>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</si>
  <si>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</si>
  <si>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</si>
  <si>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</si>
  <si>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</si>
  <si>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</si>
  <si>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</si>
  <si>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</si>
  <si>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</si>
  <si>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</si>
  <si>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</si>
  <si>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</si>
  <si>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</si>
  <si>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</si>
  <si>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</si>
  <si>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</si>
  <si>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</si>
  <si>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</si>
  <si>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</si>
  <si>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</si>
  <si>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</si>
  <si>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</si>
  <si>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</si>
  <si>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</si>
  <si>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</si>
  <si>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</si>
  <si>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</si>
  <si>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</si>
  <si>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</si>
  <si>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</si>
  <si>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</si>
  <si>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</si>
  <si>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</si>
  <si>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</si>
  <si>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</si>
  <si>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</si>
  <si>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</si>
  <si>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</si>
  <si>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</si>
  <si>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</si>
  <si>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</si>
  <si>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</si>
  <si>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</si>
  <si>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</si>
  <si>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</si>
  <si>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</si>
  <si>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</si>
  <si>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</si>
  <si>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</si>
  <si>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</si>
  <si>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</si>
  <si>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</si>
  <si>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</si>
  <si>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</si>
  <si>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</si>
  <si>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</si>
  <si>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</si>
  <si>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</si>
  <si>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</si>
  <si>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</si>
  <si>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</si>
  <si>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</si>
  <si>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</si>
  <si>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</si>
  <si>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</si>
  <si>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</si>
  <si>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</si>
  <si>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</si>
  <si>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</si>
  <si>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</si>
  <si>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</si>
  <si>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</si>
  <si>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</si>
  <si>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</si>
  <si>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</si>
  <si>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</si>
  <si>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</si>
  <si>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</si>
  <si>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</si>
  <si>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</si>
  <si>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</si>
  <si>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</si>
  <si>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</si>
  <si>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</si>
  <si>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</si>
  <si>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</si>
  <si>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</si>
  <si>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</si>
  <si>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</si>
  <si>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</si>
  <si>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</si>
  <si>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</si>
  <si>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</si>
  <si>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</si>
  <si>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</si>
  <si>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</si>
  <si>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</si>
  <si>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</si>
  <si>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</si>
  <si>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</si>
  <si>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</si>
  <si>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</si>
  <si>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</si>
  <si>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</si>
  <si>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</si>
  <si>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</si>
  <si>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</si>
  <si>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</si>
  <si>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</si>
  <si>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</si>
  <si>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</si>
  <si>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</si>
  <si>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</si>
  <si>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</si>
  <si>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</si>
  <si>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</si>
  <si>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</si>
  <si>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</si>
  <si>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</si>
  <si>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</si>
  <si>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</si>
  <si>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</si>
  <si>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</si>
  <si>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</si>
  <si>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</si>
  <si>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</si>
  <si>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</si>
  <si>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</si>
  <si>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</si>
  <si>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</si>
  <si>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</si>
  <si>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</si>
  <si>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</si>
  <si>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</si>
  <si>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</si>
  <si>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</si>
  <si>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</si>
  <si>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</si>
  <si>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</si>
  <si>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</si>
  <si>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</si>
  <si>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</si>
  <si>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</si>
  <si>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</si>
  <si>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</si>
  <si>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</si>
  <si>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</si>
  <si>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</si>
  <si>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</si>
  <si>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</si>
  <si>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</si>
  <si>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</si>
  <si>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</si>
  <si>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</si>
  <si>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</si>
  <si>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</si>
  <si>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</si>
  <si>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</si>
  <si>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</si>
  <si>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</si>
  <si>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</si>
  <si>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</si>
  <si>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</si>
  <si>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</si>
  <si>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</si>
  <si>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</si>
  <si>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</si>
  <si>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</si>
  <si>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</si>
  <si>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</si>
  <si>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</si>
  <si>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</si>
  <si>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</si>
  <si>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</si>
  <si>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</si>
  <si>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</si>
  <si>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</si>
  <si>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</si>
  <si>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</si>
  <si>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</si>
  <si>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</si>
  <si>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</si>
  <si>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</si>
  <si>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</si>
  <si>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</si>
  <si>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</si>
  <si>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</si>
  <si>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</si>
  <si>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</si>
  <si>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</si>
  <si>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</si>
  <si>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</si>
  <si>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</si>
  <si>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</si>
  <si>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</si>
  <si>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</si>
  <si>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</si>
  <si>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</si>
  <si>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</si>
  <si>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</si>
  <si>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</si>
  <si>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</si>
  <si>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</si>
  <si>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</si>
  <si>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</si>
  <si>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</si>
  <si>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</si>
  <si>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</si>
  <si>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</si>
  <si>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</si>
  <si>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</si>
  <si>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</si>
  <si>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</si>
  <si>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</si>
  <si>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</si>
  <si>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</si>
  <si>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</si>
  <si>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</si>
  <si>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</si>
  <si>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</si>
  <si>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</si>
  <si>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</si>
  <si>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</si>
  <si>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</si>
  <si>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</si>
  <si>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</si>
  <si>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</si>
  <si>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</si>
  <si>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</si>
  <si>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</si>
  <si>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</si>
  <si>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</si>
  <si>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</si>
  <si>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</si>
  <si>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</si>
  <si>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</si>
  <si>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</si>
  <si>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</si>
  <si>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</si>
  <si>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</si>
  <si>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</si>
  <si>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</si>
  <si>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</si>
  <si>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</si>
  <si>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</si>
  <si>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</si>
  <si>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</si>
  <si>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</si>
  <si>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</si>
  <si>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</si>
  <si>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</si>
  <si>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</si>
  <si>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</si>
  <si>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</si>
  <si>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</si>
  <si>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</si>
  <si>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</si>
  <si>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</si>
  <si>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</si>
  <si>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</si>
  <si>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</si>
  <si>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</si>
  <si>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</si>
  <si>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</si>
  <si>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</si>
  <si>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</si>
  <si>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</si>
  <si>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</si>
  <si>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</si>
  <si>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</si>
  <si>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</si>
  <si>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</si>
  <si>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</si>
  <si>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</si>
  <si>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</si>
  <si>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</si>
  <si>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</si>
  <si>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</si>
  <si>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</si>
  <si>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</si>
  <si>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</si>
  <si>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</si>
  <si>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</si>
  <si>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</si>
  <si>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</si>
  <si>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</si>
  <si>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</si>
  <si>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</si>
  <si>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</si>
  <si>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</si>
  <si>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</si>
  <si>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</si>
  <si>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</si>
  <si>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</si>
  <si>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</si>
  <si>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</si>
  <si>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</si>
  <si>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</si>
  <si>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</si>
  <si>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</si>
  <si>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</si>
  <si>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</si>
  <si>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</si>
  <si>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</si>
  <si>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</si>
  <si>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</si>
  <si>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</si>
  <si>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</si>
  <si>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</si>
  <si>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</si>
  <si>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</si>
  <si>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</si>
  <si>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</si>
  <si>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</si>
  <si>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</si>
  <si>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</si>
  <si>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</si>
  <si>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</si>
  <si>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</si>
  <si>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</si>
  <si>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</si>
  <si>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</si>
  <si>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</si>
  <si>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</si>
  <si>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</si>
  <si>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</si>
  <si>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</si>
  <si>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</si>
  <si>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</si>
  <si>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</si>
  <si>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</si>
  <si>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</si>
  <si>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</si>
  <si>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</si>
  <si>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</si>
  <si>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</si>
  <si>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</si>
  <si>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</si>
  <si>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</si>
  <si>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</si>
  <si>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</si>
  <si>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</si>
  <si>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</si>
  <si>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</si>
  <si>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</si>
  <si>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</si>
  <si>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</si>
  <si>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</si>
  <si>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</si>
  <si>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</si>
  <si>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</si>
  <si>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</si>
  <si>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</si>
  <si>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</si>
  <si>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</si>
  <si>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</si>
  <si>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</si>
  <si>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</si>
  <si>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</si>
  <si>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</si>
  <si>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</si>
  <si>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</si>
  <si>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</si>
  <si>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</si>
  <si>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</si>
  <si>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</si>
  <si>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</si>
  <si>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</si>
  <si>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</si>
  <si>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</si>
  <si>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</si>
  <si>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</si>
  <si>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</si>
  <si>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</si>
  <si>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</si>
  <si>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</si>
  <si>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</si>
  <si>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</si>
  <si>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</si>
  <si>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</si>
  <si>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</si>
  <si>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</si>
  <si>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</si>
  <si>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</si>
  <si>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</si>
  <si>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</si>
  <si>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</si>
  <si>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</si>
  <si>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</si>
  <si>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</si>
  <si>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</si>
  <si>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</si>
  <si>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</si>
  <si>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</si>
  <si>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</si>
  <si>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</si>
  <si>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</si>
  <si>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</si>
  <si>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</si>
  <si>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</si>
  <si>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</si>
  <si>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</si>
  <si>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</si>
  <si>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</si>
  <si>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</si>
  <si>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</si>
  <si>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</si>
  <si>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</si>
  <si>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</si>
  <si>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</si>
  <si>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</si>
  <si>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</si>
  <si>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</si>
  <si>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</si>
  <si>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</si>
  <si>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</si>
  <si>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</si>
  <si>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</si>
  <si>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</si>
  <si>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</si>
  <si>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</si>
  <si>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</si>
  <si>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</si>
  <si>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</si>
  <si>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</si>
  <si>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</si>
  <si>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</si>
  <si>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</si>
  <si>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</si>
  <si>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</si>
  <si>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</si>
  <si>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</si>
  <si>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</si>
  <si>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</si>
  <si>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</si>
  <si>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</si>
  <si>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</si>
  <si>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</si>
  <si>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</si>
  <si>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</si>
  <si>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</si>
  <si>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</si>
  <si>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</si>
  <si>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</si>
  <si>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</si>
  <si>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</si>
  <si>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</si>
  <si>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</si>
  <si>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</si>
  <si>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</si>
  <si>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</si>
  <si>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</si>
  <si>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</si>
  <si>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</si>
  <si>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</si>
  <si>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</si>
  <si>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</si>
  <si>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</si>
  <si>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</si>
  <si>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</si>
  <si>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</si>
  <si>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</si>
  <si>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</si>
  <si>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</si>
  <si>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</si>
  <si>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</si>
  <si>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</si>
  <si>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</si>
  <si>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</si>
  <si>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</si>
  <si>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</si>
  <si>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</si>
  <si>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</si>
  <si>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</si>
  <si>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</si>
  <si>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</si>
  <si>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</si>
  <si>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</si>
  <si>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</si>
  <si>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</si>
  <si>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</si>
  <si>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</si>
  <si>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</si>
  <si>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</si>
  <si>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</si>
  <si>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</si>
  <si>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</si>
  <si>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</si>
  <si>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</si>
  <si>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</si>
  <si>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</si>
  <si>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</si>
  <si>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</si>
  <si>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</si>
  <si>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</si>
  <si>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</si>
  <si>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</si>
  <si>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</si>
  <si>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</si>
  <si>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</si>
  <si>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</si>
  <si>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</si>
  <si>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</si>
  <si>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</si>
  <si>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</si>
  <si>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</si>
  <si>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</si>
  <si>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</si>
  <si>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</si>
  <si>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</si>
  <si>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</si>
  <si>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</si>
  <si>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</si>
  <si>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</si>
  <si>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</si>
  <si>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</si>
  <si>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</si>
  <si>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</si>
  <si>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</si>
  <si>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</si>
  <si>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</si>
  <si>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</si>
  <si>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</si>
  <si>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</si>
  <si>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</si>
  <si>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</si>
  <si>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</si>
  <si>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</si>
  <si>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</si>
  <si>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</si>
  <si>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</si>
  <si>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</si>
  <si>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</si>
  <si>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</si>
  <si>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</si>
  <si>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</si>
  <si>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</si>
  <si>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</si>
  <si>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</si>
  <si>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</si>
  <si>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</si>
  <si>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</si>
  <si>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</si>
  <si>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</si>
  <si>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</si>
  <si>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</si>
  <si>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</si>
  <si>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</si>
  <si>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</si>
  <si>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</si>
  <si>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</si>
  <si>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</si>
  <si>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</si>
  <si>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</si>
  <si>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</si>
  <si>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</si>
  <si>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</si>
  <si>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</si>
  <si>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</si>
  <si>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</si>
  <si>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</si>
  <si>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</si>
  <si>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</si>
  <si>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</si>
  <si>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</si>
  <si>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</si>
  <si>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</si>
  <si>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</si>
  <si>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</si>
  <si>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</si>
  <si>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</si>
  <si>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</si>
  <si>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</si>
  <si>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</si>
  <si>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</si>
  <si>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</si>
  <si>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</si>
  <si>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</si>
  <si>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</si>
  <si>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</si>
  <si>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</si>
  <si>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</si>
  <si>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</si>
  <si>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</si>
  <si>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</si>
  <si>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</si>
  <si>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</si>
  <si>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</si>
  <si>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</si>
  <si>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</si>
  <si>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</si>
  <si>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</si>
  <si>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</si>
  <si>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</si>
  <si>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</si>
  <si>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</si>
  <si>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</si>
  <si>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</si>
  <si>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</si>
  <si>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</si>
  <si>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</si>
  <si>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</si>
  <si>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</si>
  <si>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</si>
  <si>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</si>
  <si>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</si>
  <si>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</si>
  <si>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</si>
  <si>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</si>
  <si>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</si>
  <si>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</si>
  <si>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</si>
  <si>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</si>
  <si>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</si>
  <si>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</si>
  <si>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</si>
  <si>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</si>
  <si>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</si>
  <si>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</si>
  <si>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</si>
  <si>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</si>
  <si>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</si>
  <si>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</si>
  <si>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</si>
  <si>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</si>
  <si>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</si>
  <si>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</si>
  <si>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</si>
  <si>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</si>
  <si>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</si>
  <si>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</si>
  <si>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</si>
  <si>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</si>
  <si>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</si>
  <si>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</si>
  <si>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</si>
  <si>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</si>
  <si>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</si>
  <si>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</si>
  <si>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</si>
  <si>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</si>
  <si>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</si>
  <si>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</si>
  <si>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</si>
  <si>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</si>
  <si>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</si>
  <si>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</si>
  <si>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</si>
  <si>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</si>
  <si>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</si>
  <si>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</si>
  <si>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</si>
  <si>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</si>
  <si>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</si>
  <si>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</si>
  <si>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</si>
  <si>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</si>
  <si>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</si>
  <si>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</si>
  <si>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</si>
  <si>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</si>
  <si>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</si>
  <si>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</si>
  <si>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</si>
  <si>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</si>
  <si>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</si>
  <si>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</si>
  <si>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</si>
  <si>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</si>
  <si>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</si>
  <si>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</si>
  <si>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</si>
  <si>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</si>
  <si>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</si>
  <si>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</si>
  <si>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</si>
  <si>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</si>
  <si>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</si>
  <si>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</si>
  <si>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</si>
  <si>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</si>
  <si>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</si>
  <si>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</si>
  <si>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</si>
  <si>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</si>
  <si>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</si>
  <si>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</si>
  <si>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</si>
  <si>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</si>
  <si>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</si>
  <si>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</si>
  <si>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</si>
  <si>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</si>
  <si>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</si>
  <si>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</si>
  <si>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</si>
  <si>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</si>
  <si>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</si>
  <si>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</si>
  <si>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</si>
  <si>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</si>
  <si>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</si>
  <si>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</si>
  <si>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</si>
  <si>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</si>
  <si>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</si>
  <si>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</si>
  <si>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</si>
  <si>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</si>
  <si>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</si>
  <si>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</si>
  <si>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</si>
  <si>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</si>
  <si>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</si>
  <si>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</si>
  <si>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</si>
  <si>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</si>
  <si>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</si>
  <si>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</si>
  <si>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</si>
  <si>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</si>
  <si>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</si>
  <si>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</si>
  <si>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</si>
  <si>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</si>
  <si>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</si>
  <si>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</si>
  <si>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</si>
  <si>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</si>
  <si>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</si>
  <si>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</si>
  <si>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</si>
  <si>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</si>
  <si>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</si>
  <si>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</si>
  <si>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</si>
  <si>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</si>
  <si>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</si>
  <si>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</si>
  <si>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</si>
  <si>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</si>
  <si>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</si>
  <si>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</si>
  <si>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</si>
  <si>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</si>
  <si>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</si>
  <si>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</si>
  <si>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</si>
  <si>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</si>
  <si>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</si>
  <si>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</si>
  <si>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</si>
  <si>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</si>
  <si>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</si>
  <si>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</si>
  <si>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</si>
  <si>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</si>
  <si>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</si>
  <si>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</si>
  <si>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</si>
  <si>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</si>
  <si>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</si>
  <si>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</si>
  <si>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</si>
  <si>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</si>
  <si>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</si>
  <si>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</si>
  <si>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</si>
  <si>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</si>
  <si>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</si>
  <si>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</si>
  <si>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</si>
  <si>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</si>
  <si>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</si>
  <si>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</si>
  <si>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</si>
  <si>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</si>
  <si>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</si>
  <si>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</si>
  <si>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</si>
  <si>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</si>
  <si>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</si>
  <si>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</si>
  <si>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</si>
  <si>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</si>
  <si>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</si>
  <si>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</si>
  <si>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</si>
  <si>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</si>
  <si>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</si>
  <si>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</si>
  <si>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</si>
  <si>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</si>
  <si>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</si>
  <si>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</si>
  <si>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</si>
  <si>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</si>
  <si>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</si>
  <si>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</si>
  <si>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</si>
  <si>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</si>
  <si>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</si>
  <si>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</si>
  <si>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</si>
  <si>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</si>
  <si>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</si>
  <si>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</si>
  <si>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</si>
  <si>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</si>
  <si>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</si>
  <si>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</si>
  <si>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</si>
  <si>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</si>
  <si>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</si>
  <si>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</si>
  <si>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</si>
  <si>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</si>
  <si>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</si>
  <si>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</si>
  <si>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</si>
  <si>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</si>
  <si>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</si>
  <si>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</si>
  <si>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</si>
  <si>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</si>
  <si>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</si>
  <si>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</si>
  <si>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</si>
  <si>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</si>
  <si>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</si>
  <si>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</si>
  <si>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</si>
  <si>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</si>
  <si>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</si>
  <si>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</si>
  <si>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</si>
  <si>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</si>
  <si>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</si>
  <si>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</si>
  <si>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</si>
  <si>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</si>
  <si>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</si>
  <si>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</si>
  <si>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</si>
  <si>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</si>
  <si>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</si>
  <si>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</si>
  <si>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</si>
  <si>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</si>
  <si>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</si>
  <si>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</si>
  <si>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</si>
  <si>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</si>
  <si>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</si>
  <si>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</si>
  <si>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</si>
  <si>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</si>
  <si>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</si>
  <si>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</si>
  <si>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</si>
  <si>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</si>
  <si>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</si>
  <si>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</si>
  <si>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</si>
  <si>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</si>
  <si>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</si>
  <si>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</si>
  <si>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</si>
  <si>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</si>
  <si>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</si>
  <si>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</si>
  <si>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</si>
  <si>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</si>
  <si>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</si>
  <si>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</si>
  <si>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</si>
  <si>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</si>
  <si>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</si>
  <si>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</si>
  <si>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</si>
  <si>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</si>
  <si>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</si>
  <si>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</si>
  <si>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</si>
  <si>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</si>
  <si>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</si>
  <si>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</si>
  <si>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</si>
  <si>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</si>
  <si>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</si>
  <si>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</si>
  <si>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</si>
  <si>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</si>
  <si>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</si>
  <si>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</si>
  <si>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</si>
  <si>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</si>
  <si>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</si>
  <si>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</si>
  <si>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</si>
  <si>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</si>
  <si>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</si>
  <si>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</si>
  <si>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</si>
  <si>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</si>
  <si>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</si>
  <si>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</si>
  <si>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</si>
  <si>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</si>
  <si>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</si>
  <si>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</si>
  <si>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</si>
  <si>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</si>
  <si>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</si>
  <si>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</si>
  <si>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</si>
  <si>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</si>
  <si>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</si>
  <si>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</si>
  <si>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</si>
  <si>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</si>
  <si>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</si>
  <si>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</si>
  <si>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</si>
  <si>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</si>
  <si>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</si>
  <si>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</si>
  <si>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</si>
  <si>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</si>
  <si>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</si>
  <si>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</si>
  <si>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</si>
  <si>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</si>
  <si>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</si>
  <si>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</si>
  <si>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</si>
  <si>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</si>
  <si>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</si>
  <si>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</si>
  <si>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</si>
  <si>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</si>
  <si>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</si>
  <si>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</si>
  <si>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</si>
  <si>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</si>
  <si>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</si>
  <si>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</si>
  <si>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</si>
  <si>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</si>
  <si>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</si>
  <si>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</si>
  <si>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</si>
  <si>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</si>
  <si>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</si>
  <si>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</si>
  <si>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</si>
  <si>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</si>
  <si>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</si>
  <si>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</si>
  <si>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</si>
  <si>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</si>
  <si>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</si>
  <si>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</si>
  <si>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</si>
  <si>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</si>
  <si>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</si>
  <si>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</si>
  <si>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</si>
  <si>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</si>
  <si>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</si>
  <si>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</si>
  <si>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</si>
  <si>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</si>
  <si>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</si>
  <si>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</si>
  <si>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</si>
  <si>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</si>
  <si>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</si>
  <si>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</si>
  <si>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</si>
  <si>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</si>
  <si>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</si>
  <si>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</si>
  <si>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</si>
  <si>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</si>
  <si>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</si>
  <si>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</si>
  <si>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</si>
  <si>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</si>
  <si>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</si>
  <si>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</si>
  <si>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</si>
  <si>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</si>
  <si>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</si>
  <si>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</si>
  <si>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</si>
  <si>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</si>
  <si>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</si>
  <si>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</si>
  <si>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</si>
  <si>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</si>
  <si>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</si>
  <si>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</si>
  <si>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</si>
  <si>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</si>
  <si>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</si>
  <si>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</si>
  <si>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</si>
  <si>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</si>
  <si>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</si>
  <si>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</si>
  <si>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</si>
  <si>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</si>
  <si>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</si>
  <si>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</si>
  <si>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</si>
  <si>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</si>
  <si>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</si>
  <si>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</si>
  <si>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</si>
  <si>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</si>
  <si>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</si>
  <si>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</si>
  <si>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</si>
  <si>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</si>
  <si>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</si>
  <si>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</si>
  <si>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</si>
  <si>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</si>
  <si>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</si>
  <si>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</si>
  <si>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</si>
  <si>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</si>
  <si>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</si>
  <si>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</si>
  <si>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</si>
  <si>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</si>
  <si>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</si>
  <si>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</si>
  <si>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</si>
  <si>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</si>
  <si>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</si>
  <si>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</si>
  <si>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</si>
  <si>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</si>
  <si>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</si>
  <si>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</si>
  <si>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</si>
  <si>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</si>
  <si>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</si>
  <si>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</si>
  <si>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</si>
  <si>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</si>
  <si>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</si>
  <si>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</si>
  <si>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</si>
  <si>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</si>
  <si>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</si>
  <si>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</si>
  <si>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</si>
  <si>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</si>
  <si>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</si>
  <si>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</si>
  <si>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</si>
  <si>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</si>
  <si>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</si>
  <si>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</si>
  <si>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</si>
  <si>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</si>
  <si>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</si>
  <si>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</si>
  <si>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</si>
  <si>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</si>
  <si>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</si>
  <si>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</si>
  <si>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</si>
  <si>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</si>
  <si>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</si>
  <si>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</si>
  <si>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</si>
  <si>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</si>
  <si>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</si>
  <si>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</si>
  <si>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</si>
  <si>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</si>
  <si>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</si>
  <si>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</si>
  <si>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</si>
  <si>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</si>
  <si>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</si>
  <si>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</si>
  <si>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</si>
  <si>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</si>
  <si>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</si>
  <si>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</si>
  <si>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</si>
  <si>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</si>
  <si>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</si>
  <si>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</si>
  <si>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</si>
  <si>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</si>
  <si>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</si>
  <si>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</si>
  <si>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</si>
  <si>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</si>
  <si>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</si>
  <si>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</si>
  <si>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</si>
  <si>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</si>
  <si>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</si>
  <si>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</si>
  <si>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</si>
  <si>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</si>
  <si>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</si>
  <si>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</si>
  <si>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</si>
  <si>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</si>
  <si>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</si>
  <si>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</si>
  <si>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</si>
  <si>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</si>
  <si>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</si>
  <si>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</si>
  <si>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</si>
  <si>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</si>
  <si>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</si>
  <si>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</si>
  <si>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</si>
  <si>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</si>
  <si>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</si>
  <si>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</si>
  <si>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</si>
  <si>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</si>
  <si>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</si>
  <si>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</si>
  <si>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</si>
  <si>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</si>
  <si>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</si>
  <si>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</si>
  <si>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</si>
  <si>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</si>
  <si>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</si>
  <si>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</si>
  <si>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</si>
  <si>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</si>
  <si>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</si>
  <si>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</si>
  <si>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</si>
  <si>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</si>
  <si>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</si>
  <si>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</si>
  <si>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</si>
  <si>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</si>
  <si>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</si>
  <si>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</si>
  <si>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</si>
  <si>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</si>
  <si>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</si>
  <si>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</si>
  <si>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</si>
  <si>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</si>
  <si>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</si>
  <si>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</si>
  <si>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</si>
  <si>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</si>
  <si>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</si>
  <si>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</si>
  <si>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</si>
  <si>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</si>
  <si>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</si>
  <si>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</si>
  <si>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</si>
  <si>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</si>
  <si>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</si>
  <si>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</si>
  <si>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</si>
  <si>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</si>
  <si>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</si>
  <si>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</si>
  <si>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</si>
  <si>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</si>
  <si>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</si>
  <si>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</si>
  <si>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</si>
  <si>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</si>
  <si>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</si>
  <si>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</si>
  <si>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</si>
  <si>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</si>
  <si>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</si>
  <si>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</si>
  <si>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</si>
  <si>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</si>
  <si>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</si>
  <si>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</si>
  <si>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</si>
  <si>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</si>
  <si>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</si>
  <si>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</si>
  <si>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</si>
  <si>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</si>
  <si>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</si>
  <si>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</si>
  <si>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</si>
  <si>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</si>
  <si>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</si>
  <si>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</si>
  <si>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</si>
  <si>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</si>
  <si>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</si>
  <si>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</si>
  <si>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</si>
  <si>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</si>
  <si>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</si>
  <si>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</si>
  <si>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</si>
  <si>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</si>
  <si>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</si>
  <si>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</si>
  <si>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</si>
  <si>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</si>
  <si>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</si>
  <si>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</si>
  <si>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</si>
  <si>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</si>
  <si>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</si>
  <si>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</si>
  <si>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</si>
  <si>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</si>
  <si>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</si>
  <si>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</si>
  <si>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</si>
  <si>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</si>
  <si>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</si>
  <si>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</si>
  <si>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</si>
  <si>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</si>
  <si>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</si>
  <si>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</si>
  <si>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</si>
  <si>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</si>
  <si>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</si>
  <si>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</si>
  <si>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</si>
  <si>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</si>
  <si>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</si>
  <si>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</si>
  <si>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</si>
  <si>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</si>
  <si>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</si>
  <si>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</si>
  <si>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</si>
  <si>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</si>
  <si>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</si>
  <si>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</si>
  <si>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</si>
  <si>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</si>
  <si>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</si>
  <si>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</si>
  <si>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</si>
  <si>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</si>
  <si>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</si>
  <si>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</si>
  <si>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</si>
  <si>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</si>
  <si>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</si>
  <si>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</si>
  <si>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</si>
  <si>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</si>
  <si>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</si>
  <si>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</si>
  <si>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</si>
  <si>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</si>
  <si>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</si>
  <si>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</si>
  <si>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</si>
  <si>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</si>
  <si>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</si>
  <si>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</si>
  <si>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</si>
  <si>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</si>
  <si>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</si>
  <si>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</si>
  <si>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</si>
  <si>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</si>
  <si>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</si>
  <si>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</si>
  <si>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</si>
  <si>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</si>
  <si>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</si>
  <si>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</si>
  <si>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</si>
  <si>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</si>
  <si>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</si>
  <si>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</si>
  <si>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</si>
  <si>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</si>
  <si>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</si>
  <si>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</si>
  <si>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</si>
  <si>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</si>
  <si>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</si>
  <si>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</si>
  <si>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</si>
  <si>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</si>
  <si>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</si>
  <si>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</si>
  <si>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</si>
  <si>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</si>
  <si>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</si>
  <si>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</si>
  <si>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</si>
  <si>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</si>
  <si>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</si>
  <si>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</si>
  <si>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</si>
  <si>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</si>
  <si>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</si>
  <si>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</si>
  <si>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</si>
  <si>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</si>
  <si>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</si>
  <si>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</si>
  <si>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</si>
  <si>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</si>
  <si>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</si>
  <si>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</si>
  <si>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</si>
  <si>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</si>
  <si>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</si>
  <si>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</si>
  <si>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</si>
  <si>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</si>
  <si>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</si>
  <si>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</si>
  <si>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</si>
  <si>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</si>
  <si>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</si>
  <si>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</si>
  <si>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</si>
  <si>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</si>
  <si>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</si>
  <si>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</si>
  <si>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</si>
  <si>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</si>
  <si>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</si>
  <si>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</si>
  <si>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</si>
  <si>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</si>
  <si>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</si>
  <si>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</si>
  <si>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</si>
  <si>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</si>
  <si>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</si>
  <si>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</si>
  <si>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</si>
  <si>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</si>
  <si>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</si>
  <si>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</si>
  <si>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</si>
  <si>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</si>
  <si>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</si>
  <si>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</si>
  <si>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</si>
  <si>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</si>
  <si>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</si>
  <si>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</si>
  <si>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</si>
  <si>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</si>
  <si>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</si>
  <si>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</si>
  <si>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</si>
  <si>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</si>
  <si>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</si>
  <si>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</si>
  <si>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</si>
  <si>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</si>
  <si>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</si>
  <si>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</si>
  <si>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</si>
  <si>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</si>
  <si>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</si>
  <si>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</si>
  <si>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</si>
  <si>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</si>
  <si>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</si>
  <si>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</si>
  <si>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</si>
  <si>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</si>
  <si>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</si>
  <si>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</si>
  <si>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</si>
  <si>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</si>
  <si>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</si>
  <si>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</si>
  <si>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</si>
  <si>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</si>
  <si>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</si>
  <si>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</si>
  <si>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</si>
  <si>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</si>
  <si>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</si>
  <si>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</si>
  <si>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</si>
  <si>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</si>
  <si>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</si>
  <si>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</si>
  <si>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</si>
  <si>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</si>
  <si>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</si>
  <si>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</si>
  <si>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</si>
  <si>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</si>
  <si>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</si>
  <si>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</si>
  <si>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</si>
  <si>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</si>
  <si>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</si>
  <si>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</si>
  <si>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</si>
  <si>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</si>
  <si>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</si>
  <si>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</si>
  <si>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</si>
  <si>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</si>
  <si>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</si>
  <si>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</si>
  <si>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</si>
  <si>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</si>
  <si>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</si>
  <si>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</si>
  <si>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</si>
  <si>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</si>
  <si>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</si>
  <si>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</si>
  <si>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</si>
  <si>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</si>
  <si>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</si>
  <si>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</si>
  <si>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</si>
  <si>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</si>
  <si>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</si>
  <si>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</si>
  <si>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</si>
  <si>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</si>
  <si>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</si>
  <si>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</si>
  <si>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</si>
  <si>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</si>
  <si>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</si>
  <si>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</si>
  <si>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</si>
  <si>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</si>
  <si>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</si>
  <si>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</si>
  <si>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</si>
  <si>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</si>
  <si>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</si>
  <si>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</si>
  <si>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</si>
  <si>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</si>
  <si>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</si>
  <si>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</si>
  <si>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</si>
  <si>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</si>
  <si>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</si>
  <si>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</si>
  <si>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</si>
  <si>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</si>
  <si>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</si>
  <si>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</si>
  <si>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</si>
  <si>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</si>
  <si>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</si>
  <si>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</si>
  <si>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</si>
  <si>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</si>
  <si>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</si>
  <si>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</si>
  <si>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</si>
  <si>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</si>
  <si>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</si>
  <si>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</si>
  <si>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</si>
  <si>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</si>
  <si>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</si>
  <si>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</si>
  <si>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</si>
  <si>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</si>
  <si>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</si>
  <si>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</si>
  <si>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</si>
  <si>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</si>
  <si>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</si>
  <si>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</si>
  <si>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</si>
  <si>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</si>
  <si>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</si>
  <si>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</si>
  <si>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</si>
  <si>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</si>
  <si>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</si>
  <si>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</si>
  <si>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</si>
  <si>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</si>
  <si>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</si>
  <si>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</si>
  <si>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</si>
  <si>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</si>
  <si>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</si>
  <si>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</si>
  <si>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</si>
  <si>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</si>
  <si>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</si>
  <si>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</si>
  <si>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</si>
  <si>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</si>
  <si>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</si>
  <si>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</si>
  <si>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</si>
  <si>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</si>
  <si>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</si>
  <si>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</si>
  <si>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</si>
  <si>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</si>
  <si>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</si>
  <si>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</si>
  <si>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</si>
  <si>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</si>
  <si>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</si>
  <si>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</si>
  <si>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</si>
  <si>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</si>
  <si>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</si>
  <si>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</si>
  <si>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</si>
  <si>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</si>
  <si>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</si>
  <si>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</si>
  <si>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</si>
  <si>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</si>
  <si>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</si>
  <si>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</si>
  <si>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</si>
  <si>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</si>
  <si>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</si>
  <si>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</si>
  <si>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</si>
  <si>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</si>
  <si>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</si>
  <si>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</si>
  <si>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</si>
  <si>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</si>
  <si>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</si>
  <si>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</si>
  <si>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</si>
  <si>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</si>
  <si>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</si>
  <si>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</si>
  <si>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</si>
  <si>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</si>
  <si>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</si>
  <si>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</si>
  <si>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</si>
  <si>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</si>
  <si>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</si>
  <si>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</si>
  <si>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</si>
  <si>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</si>
  <si>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</si>
  <si>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</si>
  <si>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</si>
  <si>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</si>
  <si>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</si>
  <si>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</si>
  <si>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</si>
  <si>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</si>
  <si>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</si>
  <si>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</si>
  <si>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</si>
  <si>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</si>
  <si>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</si>
  <si>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</si>
  <si>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</si>
  <si>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</si>
  <si>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</si>
  <si>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</si>
  <si>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</si>
  <si>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</si>
  <si>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</si>
  <si>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</si>
  <si>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</si>
  <si>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</si>
  <si>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</si>
  <si>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</si>
  <si>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</si>
  <si>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</si>
  <si>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</si>
  <si>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</si>
  <si>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</si>
  <si>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</si>
  <si>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</si>
  <si>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</si>
  <si>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</si>
  <si>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</si>
  <si>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</si>
  <si>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</si>
  <si>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</si>
  <si>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</si>
  <si>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</si>
  <si>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</si>
  <si>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</si>
  <si>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</si>
  <si>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</si>
  <si>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</si>
  <si>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</si>
  <si>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</si>
  <si>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</si>
  <si>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</si>
  <si>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</si>
  <si>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</si>
  <si>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</si>
  <si>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</si>
  <si>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</si>
  <si>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</si>
  <si>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</si>
  <si>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</si>
  <si>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</si>
  <si>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</si>
  <si>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</si>
  <si>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</si>
  <si>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</si>
  <si>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</si>
  <si>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</si>
  <si>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</si>
  <si>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</si>
  <si>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</si>
  <si>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</si>
  <si>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</si>
  <si>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</si>
  <si>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</si>
  <si>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</si>
  <si>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</si>
  <si>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</si>
  <si>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</si>
  <si>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</si>
  <si>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</si>
  <si>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</si>
  <si>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</si>
  <si>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</si>
  <si>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</si>
  <si>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</si>
  <si>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</si>
  <si>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</si>
  <si>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</si>
  <si>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</si>
  <si>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</si>
  <si>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</si>
  <si>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</si>
  <si>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</si>
  <si>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</si>
  <si>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</si>
  <si>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</si>
  <si>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</si>
  <si>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</si>
  <si>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</si>
  <si>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</si>
  <si>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</si>
  <si>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</si>
  <si>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</si>
  <si>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</si>
  <si>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</si>
  <si>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</si>
  <si>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</si>
  <si>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</si>
  <si>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</si>
  <si>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</si>
  <si>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</si>
  <si>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</si>
  <si>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</si>
  <si>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</si>
  <si>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</si>
  <si>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</si>
  <si>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</si>
  <si>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</si>
  <si>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</si>
  <si>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</si>
  <si>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</si>
  <si>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</si>
  <si>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</si>
  <si>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</si>
  <si>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</si>
  <si>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</si>
  <si>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</si>
  <si>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</si>
  <si>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</si>
  <si>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</si>
  <si>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</si>
  <si>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</si>
  <si>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</si>
  <si>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</si>
  <si>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</si>
  <si>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</si>
  <si>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</si>
  <si>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</si>
  <si>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</si>
  <si>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</si>
  <si>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</si>
  <si>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</si>
  <si>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</si>
  <si>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</si>
  <si>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</si>
  <si>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</si>
  <si>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</si>
  <si>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</si>
  <si>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</si>
  <si>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</si>
  <si>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</si>
  <si>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</si>
  <si>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</si>
  <si>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</si>
  <si>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</si>
  <si>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</si>
  <si>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</si>
  <si>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</si>
  <si>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</si>
  <si>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</si>
  <si>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</si>
  <si>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</si>
  <si>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</si>
  <si>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</si>
  <si>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</si>
  <si>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</si>
  <si>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</si>
  <si>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</si>
  <si>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</si>
  <si>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</si>
  <si>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</si>
  <si>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</si>
  <si>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</si>
  <si>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</si>
  <si>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</si>
  <si>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</si>
  <si>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</si>
  <si>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</si>
  <si>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</si>
  <si>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</si>
  <si>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</si>
  <si>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</si>
  <si>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</si>
  <si>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</si>
  <si>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</si>
  <si>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</si>
  <si>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</si>
  <si>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</si>
  <si>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</si>
  <si>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</si>
  <si>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</si>
  <si>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</si>
  <si>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</si>
  <si>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</si>
  <si>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</si>
  <si>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</si>
  <si>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</si>
  <si>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</si>
  <si>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</si>
  <si>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</si>
  <si>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</si>
  <si>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</si>
  <si>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</si>
  <si>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</si>
  <si>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</si>
  <si>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</si>
  <si>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</si>
  <si>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</si>
  <si>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</si>
  <si>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</si>
  <si>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</si>
  <si>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</si>
  <si>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</si>
  <si>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</si>
  <si>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</si>
  <si>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</si>
  <si>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</si>
  <si>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</si>
  <si>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</si>
  <si>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</si>
  <si>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</si>
  <si>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</si>
  <si>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</si>
  <si>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</si>
  <si>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</si>
  <si>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</si>
  <si>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</si>
  <si>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</si>
  <si>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</si>
  <si>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</si>
  <si>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</si>
  <si>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</si>
  <si>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</si>
  <si>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</si>
  <si>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</si>
  <si>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</si>
  <si>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</si>
  <si>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</si>
  <si>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</si>
  <si>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</si>
  <si>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</si>
  <si>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</si>
  <si>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</si>
  <si>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</si>
  <si>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</si>
  <si>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</si>
  <si>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</si>
  <si>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</si>
  <si>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</si>
  <si>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</si>
  <si>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</si>
  <si>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</si>
  <si>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</si>
  <si>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</si>
  <si>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</si>
  <si>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</si>
  <si>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</si>
  <si>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</si>
  <si>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</si>
  <si>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</si>
  <si>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</si>
  <si>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</si>
  <si>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</si>
  <si>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</si>
  <si>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</si>
  <si>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</si>
  <si>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</si>
  <si>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</si>
  <si>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</si>
  <si>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</si>
  <si>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</si>
  <si>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</si>
  <si>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</si>
  <si>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</si>
  <si>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</si>
  <si>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</si>
  <si>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</si>
  <si>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</si>
  <si>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</si>
  <si>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</si>
  <si>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</si>
  <si>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</si>
  <si>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</si>
  <si>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</si>
  <si>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</si>
  <si>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</si>
  <si>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</si>
  <si>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</si>
  <si>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</si>
  <si>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</si>
  <si>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</si>
  <si>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</si>
  <si>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</si>
  <si>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</si>
  <si>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</si>
  <si>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</si>
  <si>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</si>
  <si>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</si>
  <si>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</si>
  <si>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</si>
  <si>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</si>
  <si>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</si>
  <si>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</si>
  <si>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</si>
  <si>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</si>
  <si>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</si>
  <si>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</si>
  <si>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</si>
  <si>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</si>
  <si>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</si>
  <si>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</si>
  <si>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</si>
  <si>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</si>
  <si>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</si>
  <si>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</si>
  <si>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</si>
  <si>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</si>
  <si>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</si>
  <si>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</si>
  <si>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</si>
  <si>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</si>
  <si>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</si>
  <si>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</si>
  <si>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</si>
  <si>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</si>
  <si>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</si>
  <si>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</si>
  <si>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</si>
  <si>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</si>
  <si>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</si>
  <si>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</si>
  <si>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</si>
  <si>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</si>
  <si>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</si>
  <si>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</si>
  <si>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</si>
  <si>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</si>
  <si>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</si>
  <si>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</si>
  <si>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</si>
  <si>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</si>
  <si>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</si>
  <si>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</si>
  <si>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</si>
  <si>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</si>
  <si>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</si>
  <si>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</si>
  <si>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</si>
  <si>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</si>
  <si>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</si>
  <si>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</si>
  <si>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</si>
  <si>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</si>
  <si>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</si>
  <si>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</si>
  <si>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</si>
  <si>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</si>
  <si>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</si>
  <si>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</si>
  <si>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</si>
  <si>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</si>
  <si>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</si>
  <si>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</si>
  <si>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</si>
  <si>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</si>
  <si>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</si>
  <si>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</si>
  <si>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</si>
  <si>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</si>
  <si>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</si>
  <si>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</si>
  <si>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</si>
  <si>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</si>
  <si>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</si>
  <si>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</si>
  <si>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</si>
  <si>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</si>
  <si>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</si>
  <si>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</si>
  <si>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</si>
  <si>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</si>
  <si>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</si>
  <si>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</si>
  <si>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</si>
  <si>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</si>
  <si>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</si>
  <si>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</si>
  <si>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</si>
  <si>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</si>
  <si>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</si>
  <si>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</si>
  <si>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</si>
  <si>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</si>
  <si>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</si>
  <si>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</si>
  <si>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</si>
  <si>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</si>
  <si>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</si>
  <si>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</si>
  <si>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</si>
  <si>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</si>
  <si>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</si>
  <si>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</si>
  <si>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</si>
  <si>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</si>
  <si>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</si>
  <si>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</si>
  <si>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</si>
  <si>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</si>
  <si>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</si>
  <si>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</si>
  <si>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</si>
  <si>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</si>
  <si>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</si>
  <si>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</si>
  <si>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</si>
  <si>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</si>
  <si>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</si>
  <si>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</si>
  <si>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</si>
  <si>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</si>
  <si>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</si>
  <si>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</si>
  <si>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</si>
  <si>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</si>
  <si>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</si>
  <si>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</si>
  <si>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</si>
  <si>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</si>
  <si>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</si>
  <si>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</si>
  <si>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</si>
  <si>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</si>
  <si>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</si>
  <si>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</si>
  <si>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</si>
  <si>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</si>
  <si>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</si>
  <si>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</si>
  <si>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</si>
  <si>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</si>
  <si>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</si>
  <si>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</si>
  <si>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</si>
  <si>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</si>
  <si>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</si>
  <si>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</si>
  <si>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</si>
  <si>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</si>
  <si>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</si>
  <si>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</si>
  <si>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</si>
  <si>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</si>
  <si>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</si>
  <si>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</si>
  <si>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</si>
  <si>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</si>
  <si>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</si>
  <si>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</si>
  <si>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</si>
  <si>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</si>
  <si>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</si>
  <si>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</si>
  <si>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</si>
  <si>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</si>
  <si>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</si>
  <si>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</si>
  <si>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</si>
  <si>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</si>
  <si>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</si>
  <si>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</si>
  <si>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</si>
  <si>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</si>
  <si>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</si>
  <si>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</si>
  <si>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</si>
  <si>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</si>
  <si>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</si>
  <si>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</si>
  <si>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</si>
  <si>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</si>
  <si>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</si>
  <si>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</si>
  <si>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</si>
  <si>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</si>
  <si>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</si>
  <si>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</si>
  <si>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</si>
  <si>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</si>
  <si>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</si>
  <si>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</si>
  <si>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</si>
  <si>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</si>
  <si>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</si>
  <si>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</si>
  <si>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</si>
  <si>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</si>
  <si>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</si>
  <si>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</si>
  <si>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</si>
  <si>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</si>
  <si>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</si>
  <si>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</si>
  <si>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</si>
  <si>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</si>
  <si>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</si>
  <si>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</si>
  <si>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</si>
  <si>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</si>
  <si>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</si>
  <si>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</si>
  <si>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</si>
  <si>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</si>
  <si>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</si>
  <si>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</si>
  <si>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</si>
  <si>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</si>
  <si>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</si>
  <si>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</si>
  <si>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</si>
  <si>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</si>
  <si>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</si>
  <si>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</si>
  <si>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</si>
  <si>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</si>
  <si>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</si>
  <si>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</si>
  <si>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</si>
  <si>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</si>
  <si>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</si>
  <si>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</si>
  <si>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</si>
  <si>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</si>
  <si>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</si>
  <si>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</si>
  <si>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</si>
  <si>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</si>
  <si>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</si>
  <si>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</si>
  <si>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</si>
  <si>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</si>
  <si>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</si>
  <si>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</si>
  <si>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</si>
  <si>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</si>
  <si>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</si>
  <si>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</si>
  <si>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</si>
  <si>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</si>
  <si>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</si>
  <si>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</si>
  <si>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</si>
  <si>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</si>
  <si>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</si>
  <si>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</si>
  <si>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</si>
  <si>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</si>
  <si>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</si>
  <si>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</si>
  <si>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</si>
  <si>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</si>
  <si>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</si>
  <si>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</si>
  <si>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</si>
  <si>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</si>
  <si>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</si>
  <si>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</si>
  <si>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</si>
  <si>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</si>
  <si>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</si>
  <si>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</si>
  <si>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</si>
  <si>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</si>
  <si>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</si>
  <si>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</si>
  <si>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</si>
  <si>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</si>
  <si>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</si>
  <si>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</si>
  <si>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</si>
  <si>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</si>
  <si>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</si>
  <si>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</si>
  <si>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</si>
  <si>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</si>
  <si>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</si>
  <si>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</si>
  <si>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</si>
  <si>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</si>
  <si>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</si>
  <si>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</si>
  <si>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</si>
  <si>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</si>
  <si>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</si>
  <si>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</si>
  <si>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</si>
  <si>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</si>
  <si>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</si>
  <si>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</si>
  <si>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</si>
  <si>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</si>
  <si>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</si>
  <si>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</si>
  <si>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</si>
  <si>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</si>
  <si>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</si>
  <si>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</si>
  <si>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</si>
  <si>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</si>
  <si>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</si>
  <si>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</si>
  <si>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</si>
  <si>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</si>
  <si>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</si>
  <si>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</si>
  <si>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</si>
  <si>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</si>
  <si>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</si>
  <si>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</si>
  <si>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</si>
  <si>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</si>
  <si>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</si>
  <si>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</si>
  <si>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</si>
  <si>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</si>
  <si>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</si>
  <si>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</si>
  <si>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</si>
  <si>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</si>
  <si>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</si>
  <si>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</si>
  <si>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</si>
  <si>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</si>
  <si>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</si>
  <si>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</si>
  <si>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</si>
  <si>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</si>
  <si>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</si>
  <si>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</si>
  <si>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</si>
  <si>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</si>
  <si>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</si>
  <si>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</si>
  <si>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</si>
  <si>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</si>
  <si>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</si>
  <si>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</si>
  <si>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</si>
  <si>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</si>
  <si>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</si>
  <si>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</si>
  <si>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</si>
  <si>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</si>
  <si>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</si>
  <si>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</si>
  <si>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</si>
  <si>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</si>
  <si>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</si>
  <si>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</si>
  <si>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</si>
  <si>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</si>
  <si>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</si>
  <si>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</si>
  <si>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</si>
  <si>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</si>
  <si>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</si>
  <si>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</si>
  <si>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</si>
  <si>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</si>
  <si>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</si>
  <si>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</si>
  <si>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</si>
  <si>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</si>
  <si>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</si>
  <si>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</si>
  <si>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</si>
  <si>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</si>
  <si>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</si>
  <si>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</si>
  <si>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</si>
  <si>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</si>
  <si>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</si>
  <si>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</si>
  <si>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</si>
  <si>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</si>
  <si>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</si>
  <si>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</si>
  <si>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</si>
  <si>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</si>
  <si>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</si>
  <si>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</si>
  <si>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</si>
  <si>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</si>
  <si>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</si>
  <si>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</si>
  <si>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</si>
  <si>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</si>
  <si>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</si>
  <si>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</si>
  <si>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</si>
  <si>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</si>
  <si>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</si>
  <si>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</si>
  <si>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</si>
  <si>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</si>
  <si>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</si>
  <si>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</si>
  <si>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</si>
  <si>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</si>
  <si>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</si>
  <si>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</si>
  <si>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</si>
  <si>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</si>
  <si>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</si>
  <si>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</si>
  <si>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</si>
  <si>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</si>
  <si>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</si>
  <si>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</si>
  <si>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</si>
  <si>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</si>
  <si>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</si>
  <si>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</si>
  <si>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</si>
  <si>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</si>
  <si>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</si>
  <si>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</si>
  <si>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</si>
  <si>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</si>
  <si>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</si>
  <si>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</si>
  <si>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</si>
  <si>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</si>
  <si>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</si>
  <si>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</si>
  <si>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</si>
  <si>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</si>
  <si>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</si>
  <si>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</si>
  <si>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</si>
  <si>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</si>
  <si>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</si>
  <si>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</si>
  <si>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</si>
  <si>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</si>
  <si>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</si>
  <si>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</si>
  <si>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</si>
  <si>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</si>
  <si>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</si>
  <si>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</si>
  <si>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</si>
  <si>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</si>
  <si>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</si>
  <si>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</si>
  <si>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</si>
  <si>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</si>
  <si>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</si>
  <si>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</si>
  <si>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</si>
  <si>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</si>
  <si>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</si>
  <si>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</si>
  <si>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</si>
  <si>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</si>
  <si>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</si>
  <si>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</si>
  <si>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</si>
  <si>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</si>
  <si>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</si>
  <si>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</si>
  <si>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</si>
  <si>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</si>
  <si>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</si>
  <si>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</si>
  <si>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</si>
  <si>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</si>
  <si>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</si>
  <si>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</si>
  <si>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</si>
  <si>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</si>
  <si>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</si>
  <si>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</si>
  <si>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</si>
  <si>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</si>
  <si>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</si>
  <si>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</si>
  <si>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</si>
  <si>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</si>
  <si>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</si>
  <si>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</si>
  <si>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</si>
  <si>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</si>
  <si>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</si>
  <si>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</si>
  <si>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</si>
  <si>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</si>
  <si>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</si>
  <si>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</si>
  <si>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</si>
  <si>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</si>
  <si>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</si>
  <si>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</si>
  <si>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</si>
  <si>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</si>
  <si>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</si>
  <si>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</si>
  <si>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</si>
  <si>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</si>
  <si>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</si>
  <si>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</si>
  <si>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</si>
  <si>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</si>
  <si>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</si>
  <si>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</si>
  <si>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</si>
  <si>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</si>
  <si>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</si>
  <si>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</si>
  <si>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</si>
  <si>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</si>
  <si>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</si>
  <si>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</si>
  <si>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</si>
  <si>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</si>
  <si>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</si>
  <si>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</si>
  <si>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</si>
  <si>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</si>
  <si>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</si>
  <si>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</si>
  <si>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</si>
  <si>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</si>
  <si>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</si>
  <si>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</si>
  <si>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</si>
  <si>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</si>
  <si>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</si>
  <si>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</si>
  <si>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</si>
  <si>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</si>
  <si>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</si>
  <si>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</si>
  <si>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</si>
  <si>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</si>
  <si>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</si>
  <si>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</si>
  <si>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</si>
  <si>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</si>
  <si>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</si>
  <si>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</si>
  <si>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</si>
  <si>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</si>
  <si>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</si>
  <si>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</si>
  <si>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</si>
  <si>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</si>
  <si>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</si>
  <si>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</si>
  <si>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</si>
  <si>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</si>
  <si>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</si>
  <si>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</si>
  <si>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</si>
  <si>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</si>
  <si>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</si>
  <si>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</si>
  <si>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</si>
  <si>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</si>
  <si>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</si>
  <si>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</si>
  <si>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</si>
  <si>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</si>
  <si>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</si>
  <si>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</si>
  <si>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</si>
  <si>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</si>
  <si>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</si>
  <si>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</si>
  <si>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</si>
  <si>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</si>
  <si>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</si>
  <si>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</si>
  <si>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</si>
  <si>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</si>
  <si>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</si>
  <si>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</si>
  <si>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</si>
  <si>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</si>
  <si>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</si>
  <si>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</si>
  <si>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</si>
  <si>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</si>
  <si>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</si>
  <si>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</si>
  <si>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</si>
  <si>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</si>
  <si>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</si>
  <si>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</si>
  <si>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</si>
  <si>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</si>
  <si>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</si>
  <si>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</si>
  <si>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</si>
  <si>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</si>
  <si>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</si>
  <si>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</si>
  <si>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</si>
  <si>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</si>
  <si>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</si>
  <si>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</si>
  <si>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</si>
  <si>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</si>
  <si>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</si>
  <si>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</si>
  <si>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</si>
  <si>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</si>
  <si>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</si>
  <si>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</si>
  <si>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</si>
  <si>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</si>
  <si>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</si>
  <si>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</si>
  <si>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</si>
  <si>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</si>
  <si>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</si>
  <si>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</si>
  <si>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</si>
  <si>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</si>
  <si>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</si>
  <si>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</si>
  <si>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</si>
  <si>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</si>
  <si>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</si>
  <si>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</si>
  <si>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</si>
  <si>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</si>
  <si>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</si>
  <si>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</si>
  <si>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</si>
  <si>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</si>
  <si>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</si>
  <si>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</si>
  <si>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</si>
  <si>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</si>
  <si>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</si>
  <si>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</si>
  <si>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</si>
  <si>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</si>
  <si>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</si>
  <si>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</si>
  <si>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</si>
  <si>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</si>
  <si>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</si>
  <si>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</si>
  <si>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</si>
  <si>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</si>
  <si>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</si>
  <si>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</si>
  <si>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</si>
  <si>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</si>
  <si>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</si>
  <si>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</si>
  <si>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</si>
  <si>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</si>
  <si>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</si>
  <si>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</si>
  <si>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</si>
  <si>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</si>
  <si>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</si>
  <si>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</si>
  <si>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</si>
  <si>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</si>
  <si>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</si>
  <si>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</si>
  <si>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</si>
  <si>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</si>
  <si>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</si>
  <si>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</si>
  <si>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</si>
  <si>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</si>
  <si>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</si>
  <si>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</si>
  <si>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</si>
  <si>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</si>
  <si>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</si>
  <si>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</si>
  <si>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</si>
  <si>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</si>
  <si>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</si>
  <si>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</si>
  <si>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</si>
  <si>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</si>
  <si>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</si>
  <si>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</si>
  <si>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</si>
  <si>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</si>
  <si>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</si>
  <si>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</si>
  <si>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</si>
  <si>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</si>
  <si>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</si>
  <si>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</si>
  <si>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</si>
  <si>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</si>
  <si>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</si>
  <si>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</si>
  <si>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</si>
  <si>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</si>
  <si>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</si>
  <si>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</si>
  <si>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</si>
  <si>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</si>
  <si>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</si>
  <si>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</si>
  <si>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</si>
  <si>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</si>
  <si>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</si>
  <si>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</si>
  <si>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</si>
  <si>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</si>
  <si>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</si>
  <si>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</si>
  <si>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</si>
  <si>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</si>
  <si>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</si>
  <si>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</si>
  <si>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</si>
  <si>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</si>
  <si>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</si>
  <si>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</si>
  <si>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</si>
  <si>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</si>
  <si>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</si>
  <si>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</si>
  <si>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</si>
  <si>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</si>
  <si>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</si>
  <si>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</si>
  <si>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</si>
  <si>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</si>
  <si>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</si>
  <si>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</si>
  <si>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</si>
  <si>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</si>
  <si>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</si>
  <si>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</si>
  <si>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</si>
  <si>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</si>
  <si>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</si>
  <si>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</si>
  <si>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</si>
  <si>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</si>
  <si>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</si>
  <si>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</si>
  <si>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</si>
  <si>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</si>
  <si>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</si>
  <si>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</si>
  <si>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</si>
  <si>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</si>
  <si>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</si>
  <si>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</si>
  <si>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</si>
  <si>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</si>
  <si>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</si>
  <si>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</si>
  <si>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</si>
  <si>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</si>
  <si>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</si>
  <si>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</si>
  <si>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</si>
  <si>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</si>
  <si>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</si>
  <si>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</si>
  <si>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</si>
  <si>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</si>
  <si>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</si>
  <si>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</si>
  <si>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</si>
  <si>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</si>
  <si>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</si>
  <si>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</si>
  <si>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</si>
  <si>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</si>
  <si>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</si>
  <si>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</si>
  <si>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</si>
  <si>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</si>
  <si>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</si>
  <si>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</si>
  <si>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</si>
  <si>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</si>
  <si>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</si>
  <si>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</si>
  <si>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</si>
  <si>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</si>
  <si>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</si>
  <si>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</si>
  <si>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</si>
  <si>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</si>
  <si>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</si>
  <si>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</si>
  <si>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</si>
  <si>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</si>
  <si>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</si>
  <si>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</si>
  <si>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</si>
  <si>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</si>
  <si>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</si>
  <si>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</si>
  <si>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</si>
  <si>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</si>
  <si>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</si>
  <si>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</si>
  <si>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</si>
  <si>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</si>
  <si>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</si>
  <si>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</si>
  <si>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</si>
  <si>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</si>
  <si>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</si>
  <si>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</si>
  <si>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</si>
  <si>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</si>
  <si>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</si>
  <si>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</si>
  <si>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</si>
  <si>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</si>
  <si>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</si>
  <si>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</si>
  <si>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</si>
  <si>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</si>
  <si>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</si>
  <si>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</si>
  <si>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</si>
  <si>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</si>
  <si>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</si>
  <si>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</si>
  <si>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</si>
  <si>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</si>
  <si>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</si>
  <si>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</si>
  <si>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</si>
  <si>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</si>
  <si>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</si>
  <si>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</si>
  <si>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</si>
  <si>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</si>
  <si>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</si>
  <si>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</si>
  <si>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</si>
  <si>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</si>
  <si>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</si>
  <si>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</si>
  <si>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</si>
  <si>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</si>
  <si>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</si>
  <si>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</si>
  <si>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</si>
  <si>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</si>
  <si>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</si>
  <si>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</si>
  <si>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</si>
  <si>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</si>
  <si>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</si>
  <si>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</si>
  <si>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</si>
  <si>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</si>
  <si>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</si>
  <si>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</si>
  <si>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</si>
  <si>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</si>
  <si>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</si>
  <si>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</si>
  <si>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</si>
  <si>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</si>
  <si>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</si>
  <si>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</si>
  <si>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</si>
  <si>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</si>
  <si>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</si>
  <si>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</si>
  <si>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</si>
  <si>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</si>
  <si>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</si>
  <si>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</si>
  <si>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</si>
  <si>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</si>
  <si>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</si>
  <si>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</si>
  <si>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</si>
  <si>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</si>
  <si>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</si>
  <si>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</si>
  <si>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</si>
  <si>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</si>
  <si>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</si>
  <si>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</si>
  <si>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</si>
  <si>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</si>
  <si>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</si>
  <si>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</si>
  <si>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</si>
  <si>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</si>
  <si>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</si>
  <si>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</si>
  <si>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</si>
  <si>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</si>
  <si>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</si>
  <si>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</si>
  <si>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</si>
  <si>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</si>
  <si>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</si>
  <si>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</si>
  <si>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</si>
  <si>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</si>
  <si>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</si>
  <si>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</si>
  <si>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</si>
  <si>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</si>
  <si>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</si>
  <si>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</si>
  <si>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</si>
  <si>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</si>
  <si>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</si>
  <si>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</si>
  <si>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</si>
  <si>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</si>
  <si>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</si>
  <si>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</si>
  <si>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</si>
  <si>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</si>
  <si>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</si>
  <si>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</si>
  <si>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</si>
  <si>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</si>
  <si>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</si>
  <si>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</si>
  <si>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</si>
  <si>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</si>
  <si>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</si>
  <si>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</si>
  <si>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</si>
  <si>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</si>
  <si>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</si>
  <si>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</si>
  <si>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</si>
  <si>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</si>
  <si>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</si>
  <si>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</si>
  <si>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</si>
  <si>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</si>
  <si>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</si>
  <si>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</si>
  <si>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</si>
  <si>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</si>
  <si>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</si>
  <si>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</si>
  <si>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</si>
  <si>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</si>
  <si>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</si>
  <si>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</si>
  <si>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</si>
  <si>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</si>
  <si>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</si>
  <si>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</si>
  <si>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</si>
  <si>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</si>
  <si>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</si>
  <si>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</si>
  <si>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</si>
  <si>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</si>
  <si>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</si>
  <si>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</si>
  <si>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</si>
  <si>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</si>
  <si>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</si>
  <si>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</si>
  <si>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</si>
  <si>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</si>
  <si>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</si>
  <si>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</si>
  <si>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</si>
  <si>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</si>
  <si>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</si>
  <si>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</si>
  <si>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</si>
  <si>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</si>
  <si>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</si>
  <si>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</si>
  <si>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</si>
  <si>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</si>
  <si>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</si>
  <si>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</si>
  <si>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</si>
  <si>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</si>
  <si>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</si>
  <si>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</si>
  <si>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</si>
  <si>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</si>
  <si>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</si>
  <si>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</si>
  <si>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</si>
  <si>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</si>
  <si>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</si>
  <si>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</si>
  <si>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</si>
  <si>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</si>
  <si>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</si>
  <si>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</si>
  <si>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</si>
  <si>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</si>
  <si>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</si>
  <si>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</si>
  <si>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</si>
  <si>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</si>
  <si>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</si>
  <si>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</si>
  <si>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</si>
  <si>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</si>
  <si>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</si>
  <si>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</si>
  <si>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</si>
  <si>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</si>
  <si>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</si>
  <si>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</si>
  <si>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</si>
  <si>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</si>
  <si>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</si>
  <si>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</si>
  <si>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</si>
  <si>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</si>
  <si>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</si>
  <si>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</si>
  <si>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</si>
  <si>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</si>
  <si>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</si>
  <si>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</si>
  <si>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</si>
  <si>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</si>
  <si>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</si>
  <si>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</si>
  <si>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</si>
  <si>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</si>
  <si>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</si>
  <si>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</si>
  <si>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</si>
  <si>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</si>
  <si>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</si>
  <si>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</si>
  <si>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</si>
  <si>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</si>
  <si>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</si>
  <si>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</si>
  <si>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</si>
  <si>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</si>
  <si>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</si>
  <si>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</si>
  <si>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</si>
  <si>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</si>
  <si>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</si>
  <si>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</si>
  <si>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</si>
  <si>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</si>
  <si>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</si>
  <si>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</si>
  <si>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</si>
  <si>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</si>
  <si>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</si>
  <si>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</si>
  <si>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</si>
  <si>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</si>
  <si>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</si>
  <si>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</si>
  <si>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</si>
  <si>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</si>
  <si>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</si>
  <si>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</si>
  <si>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</si>
  <si>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</si>
  <si>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</si>
  <si>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</si>
  <si>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</si>
  <si>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</si>
  <si>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</si>
  <si>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</si>
  <si>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</si>
  <si>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</si>
  <si>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</si>
  <si>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</si>
  <si>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</si>
  <si>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</si>
  <si>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</si>
  <si>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</si>
  <si>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</si>
  <si>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</si>
  <si>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</si>
  <si>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</si>
  <si>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</si>
  <si>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</si>
  <si>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</si>
  <si>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</si>
  <si>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</si>
  <si>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</si>
  <si>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</si>
  <si>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</si>
  <si>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</si>
  <si>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</si>
  <si>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</si>
  <si>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</si>
  <si>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</si>
  <si>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</si>
  <si>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</si>
  <si>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</si>
  <si>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</si>
  <si>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</si>
  <si>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</si>
  <si>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</si>
  <si>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</si>
  <si>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</si>
  <si>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</si>
  <si>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</si>
  <si>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</si>
  <si>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</si>
  <si>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</si>
  <si>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</si>
  <si>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</si>
  <si>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</si>
  <si>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</si>
  <si>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</si>
  <si>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</si>
  <si>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</si>
  <si>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</si>
  <si>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</si>
  <si>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</si>
  <si>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</si>
  <si>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</si>
  <si>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</si>
  <si>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</si>
  <si>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</si>
  <si>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</si>
  <si>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</si>
  <si>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</si>
  <si>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</si>
  <si>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</si>
  <si>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</si>
  <si>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</si>
  <si>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</si>
  <si>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</si>
  <si>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</si>
  <si>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</si>
  <si>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</si>
  <si>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</si>
  <si>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</si>
  <si>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</si>
  <si>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</si>
  <si>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</si>
  <si>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</si>
  <si>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</si>
  <si>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</si>
  <si>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</si>
  <si>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</si>
  <si>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</si>
  <si>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</si>
  <si>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</si>
  <si>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</si>
  <si>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</si>
  <si>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</si>
  <si>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</si>
  <si>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</si>
  <si>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</si>
  <si>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</si>
  <si>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</si>
  <si>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</si>
  <si>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</si>
  <si>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</si>
  <si>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</si>
  <si>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</si>
  <si>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</si>
  <si>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</si>
  <si>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</si>
  <si>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</si>
  <si>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</si>
  <si>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</si>
  <si>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</si>
  <si>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</si>
  <si>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</si>
  <si>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</si>
  <si>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</si>
  <si>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</si>
  <si>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</si>
  <si>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</si>
  <si>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</si>
  <si>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</si>
  <si>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</si>
  <si>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</si>
  <si>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</si>
  <si>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</si>
  <si>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</si>
  <si>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</si>
  <si>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</si>
  <si>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</si>
  <si>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</si>
  <si>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</si>
  <si>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</si>
  <si>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</si>
  <si>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</si>
  <si>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</si>
  <si>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</si>
  <si>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</si>
  <si>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</si>
  <si>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</si>
  <si>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</si>
  <si>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</si>
  <si>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</si>
  <si>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</si>
  <si>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</si>
  <si>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</si>
  <si>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</si>
  <si>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</si>
  <si>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</si>
  <si>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</si>
  <si>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</si>
  <si>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</si>
  <si>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</si>
  <si>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</si>
  <si>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</si>
  <si>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</si>
  <si>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</si>
  <si>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</si>
  <si>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</si>
  <si>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</si>
  <si>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</si>
  <si>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</si>
  <si>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</si>
  <si>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</si>
  <si>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</si>
  <si>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</si>
  <si>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</si>
  <si>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</si>
  <si>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</si>
  <si>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</si>
  <si>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</si>
  <si>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</si>
  <si>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</si>
  <si>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</si>
  <si>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</si>
  <si>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</si>
  <si>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</si>
  <si>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</si>
  <si>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</si>
  <si>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</si>
  <si>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</si>
  <si>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</si>
  <si>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</si>
  <si>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</si>
  <si>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</si>
  <si>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</si>
  <si>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</si>
  <si>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</si>
  <si>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</si>
  <si>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</si>
  <si>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</si>
  <si>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</si>
  <si>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</si>
  <si>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</si>
  <si>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</si>
  <si>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</si>
  <si>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</si>
  <si>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</si>
  <si>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</si>
  <si>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</si>
  <si>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</si>
  <si>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</si>
  <si>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</si>
  <si>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</si>
  <si>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</si>
  <si>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</si>
  <si>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</si>
  <si>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</si>
  <si>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</si>
  <si>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</si>
  <si>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</si>
  <si>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</si>
  <si>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</si>
  <si>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</si>
  <si>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</si>
  <si>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</si>
  <si>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</si>
  <si>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</si>
  <si>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</si>
  <si>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</si>
  <si>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</si>
  <si>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</si>
  <si>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</si>
  <si>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</si>
  <si>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</si>
  <si>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</si>
  <si>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</si>
  <si>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</si>
  <si>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</si>
  <si>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</si>
  <si>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</si>
  <si>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</si>
  <si>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</si>
  <si>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</si>
  <si>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</si>
  <si>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</si>
  <si>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</si>
  <si>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</si>
  <si>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</si>
  <si>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</si>
  <si>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</si>
  <si>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</si>
  <si>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</si>
  <si>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</si>
  <si>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</si>
  <si>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</si>
  <si>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</si>
  <si>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</si>
  <si>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</si>
  <si>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</si>
  <si>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</si>
  <si>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</si>
  <si>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</si>
  <si>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</si>
  <si>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</si>
  <si>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</si>
  <si>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</si>
  <si>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</si>
  <si>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</si>
  <si>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</si>
  <si>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</si>
  <si>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</si>
  <si>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</si>
  <si>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</si>
  <si>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</si>
  <si>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</si>
  <si>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</si>
  <si>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</si>
  <si>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</si>
  <si>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</si>
  <si>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</si>
  <si>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</si>
  <si>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</si>
  <si>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</si>
  <si>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</si>
  <si>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</si>
  <si>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</si>
  <si>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</si>
  <si>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</si>
  <si>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</si>
  <si>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</si>
  <si>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</si>
  <si>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</si>
  <si>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</si>
  <si>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</si>
  <si>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</si>
  <si>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</si>
  <si>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</si>
  <si>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</si>
  <si>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</si>
  <si>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</si>
  <si>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</si>
  <si>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</si>
  <si>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</si>
  <si>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</si>
  <si>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</si>
  <si>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</si>
  <si>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</si>
  <si>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</si>
  <si>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</si>
  <si>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</si>
  <si>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</si>
  <si>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</si>
  <si>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</si>
  <si>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</si>
  <si>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</si>
  <si>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</si>
  <si>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</si>
  <si>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</si>
  <si>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</si>
  <si>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</si>
  <si>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</si>
  <si>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</si>
  <si>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</si>
  <si>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</si>
  <si>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</si>
  <si>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</si>
  <si>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</si>
  <si>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</si>
  <si>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</si>
  <si>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</si>
  <si>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</si>
  <si>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</si>
  <si>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</si>
  <si>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</si>
  <si>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</si>
  <si>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</si>
  <si>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</si>
  <si>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</si>
  <si>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</si>
  <si>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</si>
  <si>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</si>
  <si>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</si>
  <si>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</si>
  <si>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</si>
  <si>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</si>
  <si>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</si>
  <si>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</si>
  <si>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</si>
  <si>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</si>
  <si>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</si>
  <si>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</si>
  <si>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</si>
  <si>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</si>
  <si>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</si>
  <si>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</si>
  <si>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</si>
  <si>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</si>
  <si>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</si>
  <si>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</si>
  <si>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</si>
  <si>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</si>
  <si>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</si>
  <si>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</si>
  <si>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</si>
  <si>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</si>
  <si>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</si>
  <si>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</si>
  <si>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</si>
  <si>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</si>
  <si>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</si>
  <si>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</si>
  <si>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</si>
  <si>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</si>
  <si>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</si>
  <si>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</si>
  <si>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</si>
  <si>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</si>
  <si>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</si>
  <si>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</si>
  <si>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</si>
  <si>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</si>
  <si>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</si>
  <si>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</si>
  <si>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</si>
  <si>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</si>
  <si>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</si>
  <si>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</si>
  <si>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</si>
  <si>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</si>
  <si>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</si>
  <si>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</si>
  <si>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</si>
  <si>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</si>
  <si>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</si>
  <si>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</si>
  <si>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</si>
  <si>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</si>
  <si>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</si>
  <si>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</si>
  <si>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</si>
  <si>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</si>
  <si>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</si>
  <si>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</si>
  <si>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</si>
  <si>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</si>
  <si>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</si>
  <si>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</si>
  <si>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</si>
  <si>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</si>
  <si>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</si>
  <si>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</si>
  <si>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</si>
  <si>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</si>
  <si>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</si>
  <si>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</si>
  <si>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</si>
  <si>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</si>
  <si>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</si>
  <si>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</si>
  <si>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</si>
  <si>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</si>
  <si>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</si>
  <si>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</si>
  <si>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</si>
  <si>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</si>
  <si>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</si>
  <si>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</si>
  <si>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</si>
  <si>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</si>
  <si>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</si>
  <si>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</si>
  <si>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</si>
  <si>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</si>
  <si>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</si>
  <si>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</si>
  <si>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</si>
  <si>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</si>
  <si>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</si>
  <si>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</si>
  <si>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</si>
  <si>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</si>
  <si>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</si>
  <si>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</si>
  <si>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</si>
  <si>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</si>
  <si>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</si>
  <si>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</si>
  <si>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</si>
  <si>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</si>
  <si>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</si>
  <si>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</si>
  <si>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</si>
  <si>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</si>
  <si>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</si>
  <si>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</si>
  <si>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</si>
  <si>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</si>
  <si>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</si>
  <si>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</si>
  <si>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</si>
  <si>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</si>
  <si>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</si>
  <si>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</si>
  <si>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</si>
  <si>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</si>
  <si>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</si>
  <si>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</si>
  <si>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</si>
  <si>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</si>
  <si>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</si>
  <si>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</si>
  <si>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</si>
  <si>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</si>
  <si>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</si>
  <si>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</si>
  <si>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</si>
  <si>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</si>
  <si>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</si>
  <si>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</si>
  <si>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</si>
  <si>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</si>
  <si>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</si>
  <si>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</si>
  <si>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</si>
  <si>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</si>
  <si>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</si>
  <si>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</si>
  <si>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</si>
  <si>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</si>
  <si>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</si>
  <si>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</si>
  <si>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</si>
  <si>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</si>
  <si>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</si>
  <si>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</si>
  <si>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</si>
  <si>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</si>
  <si>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</si>
  <si>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</si>
  <si>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</si>
  <si>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</si>
  <si>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</si>
  <si>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</si>
  <si>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</si>
  <si>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</si>
  <si>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</si>
  <si>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</si>
  <si>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</si>
  <si>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</si>
  <si>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</si>
  <si>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</si>
  <si>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</si>
  <si>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</si>
  <si>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</si>
  <si>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</si>
  <si>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</si>
  <si>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</si>
  <si>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</si>
  <si>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</si>
  <si>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</si>
  <si>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</si>
  <si>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</si>
  <si>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</si>
  <si>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</si>
  <si>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</si>
  <si>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</si>
  <si>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</si>
  <si>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</si>
  <si>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</si>
  <si>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</si>
  <si>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</si>
  <si>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</si>
  <si>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</si>
  <si>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</si>
  <si>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</si>
  <si>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</si>
  <si>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</si>
  <si>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</si>
  <si>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</si>
  <si>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</si>
  <si>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</si>
  <si>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</si>
  <si>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</si>
  <si>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</si>
  <si>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</si>
  <si>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</si>
  <si>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</si>
  <si>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</si>
  <si>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</si>
  <si>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</si>
  <si>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</si>
  <si>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</si>
  <si>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</si>
  <si>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</si>
  <si>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</si>
  <si>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</si>
  <si>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</si>
  <si>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</si>
  <si>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</si>
  <si>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</si>
  <si>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</si>
  <si>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</si>
  <si>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</si>
  <si>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</si>
  <si>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</si>
  <si>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</si>
  <si>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</si>
  <si>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</si>
  <si>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</si>
  <si>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</si>
  <si>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</si>
  <si>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</si>
  <si>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</si>
  <si>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</si>
  <si>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</si>
  <si>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</si>
  <si>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</si>
  <si>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</si>
  <si>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</si>
  <si>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</si>
  <si>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</si>
  <si>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</si>
  <si>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</si>
  <si>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</si>
  <si>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</si>
  <si>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</si>
  <si>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</si>
  <si>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</si>
  <si>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</si>
  <si>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</si>
  <si>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</si>
  <si>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</si>
  <si>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</si>
  <si>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</si>
  <si>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</si>
  <si>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</si>
  <si>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</si>
  <si>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</si>
  <si>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</si>
  <si>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</si>
  <si>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</si>
  <si>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</si>
  <si>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</si>
  <si>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</si>
  <si>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</si>
  <si>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</si>
  <si>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</si>
  <si>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</si>
  <si>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</si>
  <si>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</si>
  <si>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</si>
  <si>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</si>
  <si>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</si>
  <si>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</si>
  <si>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</si>
  <si>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</si>
  <si>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</si>
  <si>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</si>
  <si>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</si>
  <si>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</si>
  <si>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</si>
  <si>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</si>
  <si>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</si>
  <si>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</si>
  <si>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</si>
  <si>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</si>
  <si>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</si>
  <si>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</si>
  <si>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</si>
  <si>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</si>
  <si>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</si>
  <si>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</si>
  <si>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</si>
  <si>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</si>
  <si>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</si>
  <si>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</si>
  <si>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</si>
  <si>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</si>
  <si>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</si>
  <si>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</si>
  <si>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</si>
  <si>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</si>
  <si>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</si>
  <si>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</si>
  <si>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</si>
  <si>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</si>
  <si>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</si>
  <si>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</si>
  <si>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</si>
  <si>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</si>
  <si>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</si>
  <si>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</si>
  <si>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</si>
  <si>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</si>
  <si>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</si>
  <si>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</si>
  <si>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</si>
  <si>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</si>
  <si>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</si>
  <si>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</si>
  <si>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</si>
  <si>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</si>
  <si>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</si>
  <si>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</si>
  <si>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</si>
  <si>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</si>
  <si>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</si>
  <si>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</si>
  <si>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</si>
  <si>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</si>
  <si>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</si>
  <si>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</si>
  <si>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</si>
  <si>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</si>
  <si>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</si>
  <si>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</si>
  <si>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</si>
  <si>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</si>
  <si>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</si>
  <si>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</si>
  <si>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</si>
  <si>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</si>
  <si>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</si>
  <si>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</si>
  <si>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</si>
  <si>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</si>
  <si>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</si>
  <si>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</si>
  <si>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</si>
  <si>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</si>
  <si>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</si>
  <si>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</si>
  <si>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</si>
  <si>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</si>
  <si>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</si>
  <si>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</si>
  <si>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</si>
  <si>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</si>
  <si>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</si>
  <si>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</si>
  <si>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</si>
  <si>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</si>
  <si>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</si>
  <si>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</si>
  <si>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</si>
  <si>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</si>
  <si>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</si>
  <si>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</si>
  <si>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</si>
  <si>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</si>
  <si>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</si>
  <si>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</si>
  <si>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</si>
  <si>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</si>
  <si>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</si>
  <si>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</si>
  <si>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</si>
  <si>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</si>
  <si>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</si>
  <si>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</si>
  <si>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</si>
  <si>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</si>
  <si>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</si>
  <si>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</si>
  <si>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</si>
  <si>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</si>
  <si>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</si>
  <si>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</si>
  <si>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</si>
  <si>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</si>
  <si>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</si>
  <si>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</si>
  <si>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</si>
  <si>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</si>
  <si>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</si>
  <si>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</si>
  <si>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</si>
  <si>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</si>
  <si>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</si>
  <si>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</si>
  <si>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</si>
  <si>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</si>
  <si>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</si>
  <si>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</si>
  <si>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</si>
  <si>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</si>
  <si>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</si>
  <si>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</si>
  <si>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</si>
  <si>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</si>
  <si>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</si>
  <si>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</si>
  <si>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</si>
  <si>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</si>
  <si>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</si>
  <si>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</si>
  <si>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</si>
  <si>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</si>
  <si>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</si>
  <si>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</si>
  <si>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</si>
  <si>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</si>
  <si>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</si>
  <si>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</si>
  <si>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</si>
  <si>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</si>
  <si>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</si>
  <si>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</si>
  <si>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</si>
  <si>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</si>
  <si>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</si>
  <si>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</si>
  <si>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</si>
  <si>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</si>
  <si>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</si>
  <si>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</si>
  <si>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</si>
  <si>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</si>
  <si>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</si>
  <si>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</si>
  <si>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</si>
  <si>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</si>
  <si>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</si>
  <si>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</si>
  <si>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</si>
  <si>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</si>
  <si>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</si>
  <si>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</si>
  <si>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</si>
  <si>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</si>
  <si>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</si>
  <si>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</si>
  <si>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</si>
  <si>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</si>
  <si>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</si>
  <si>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</si>
  <si>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</si>
  <si>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</si>
  <si>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</si>
  <si>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</si>
  <si>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</si>
  <si>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</si>
  <si>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</si>
  <si>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</si>
  <si>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</si>
  <si>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</si>
  <si>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</si>
  <si>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</si>
  <si>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</si>
  <si>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</si>
  <si>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</si>
  <si>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</si>
  <si>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</si>
  <si>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</si>
  <si>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</si>
  <si>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</si>
  <si>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</si>
  <si>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</si>
  <si>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</si>
  <si>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</si>
  <si>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</si>
  <si>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</si>
  <si>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</si>
  <si>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</si>
  <si>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</si>
  <si>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</si>
  <si>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</si>
  <si>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</si>
  <si>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</si>
  <si>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</si>
  <si>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</si>
  <si>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</si>
  <si>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</si>
  <si>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</si>
  <si>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</si>
  <si>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</si>
  <si>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</si>
  <si>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</si>
  <si>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</si>
  <si>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</si>
  <si>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</si>
  <si>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</si>
  <si>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</si>
  <si>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</si>
  <si>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</si>
  <si>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</si>
  <si>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</si>
  <si>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</si>
  <si>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</si>
  <si>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</si>
  <si>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</si>
  <si>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</si>
  <si>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</si>
  <si>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</si>
  <si>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</si>
  <si>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</si>
  <si>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</si>
  <si>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</si>
  <si>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</si>
  <si>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</si>
  <si>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</si>
  <si>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</si>
  <si>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</si>
  <si>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</si>
  <si>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</si>
  <si>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</si>
  <si>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</si>
  <si>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</si>
  <si>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</si>
  <si>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</si>
  <si>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</si>
  <si>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</si>
  <si>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</si>
  <si>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</si>
  <si>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</si>
  <si>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</si>
  <si>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</si>
  <si>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</si>
  <si>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</si>
  <si>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</si>
  <si>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</si>
  <si>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</si>
  <si>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</si>
  <si>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</si>
  <si>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</si>
  <si>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</si>
  <si>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</si>
  <si>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</si>
  <si>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</si>
  <si>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</si>
  <si>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</si>
  <si>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</si>
  <si>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</si>
  <si>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</si>
  <si>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</si>
  <si>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</si>
  <si>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</si>
  <si>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</si>
  <si>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</si>
  <si>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</si>
  <si>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</si>
  <si>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</si>
  <si>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</si>
  <si>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</si>
  <si>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</si>
  <si>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</si>
  <si>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</si>
  <si>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</si>
  <si>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</si>
  <si>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</si>
  <si>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</si>
  <si>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</si>
  <si>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</si>
  <si>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</si>
  <si>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</si>
  <si>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</si>
  <si>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</si>
  <si>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</si>
  <si>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</si>
  <si>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</si>
  <si>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</si>
  <si>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</si>
  <si>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</si>
  <si>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</si>
  <si>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</si>
  <si>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</si>
  <si>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</si>
  <si>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</si>
  <si>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</si>
  <si>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</si>
  <si>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</si>
  <si>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</si>
  <si>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</si>
  <si>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</si>
  <si>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</si>
  <si>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</si>
  <si>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</si>
  <si>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</si>
  <si>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</si>
  <si>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</si>
  <si>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</si>
  <si>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</si>
  <si>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</si>
  <si>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</si>
  <si>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</si>
  <si>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</si>
  <si>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</si>
  <si>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</si>
  <si>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</si>
  <si>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</si>
  <si>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</si>
  <si>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</si>
  <si>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</si>
  <si>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</si>
  <si>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</si>
  <si>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</si>
  <si>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</si>
  <si>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</si>
  <si>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</si>
  <si>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</si>
  <si>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</si>
  <si>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</si>
  <si>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</si>
  <si>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</si>
  <si>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</si>
  <si>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</si>
  <si>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</si>
  <si>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</si>
  <si>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</si>
  <si>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</si>
  <si>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</si>
  <si>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</si>
  <si>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</si>
  <si>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</si>
  <si>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</si>
  <si>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</si>
  <si>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</si>
  <si>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</si>
  <si>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</si>
  <si>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</si>
  <si>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</si>
  <si>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</si>
  <si>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</si>
  <si>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</si>
  <si>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</si>
  <si>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</si>
  <si>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</si>
  <si>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</si>
  <si>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</si>
  <si>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</si>
  <si>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</si>
  <si>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</si>
  <si>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</si>
  <si>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</si>
  <si>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</si>
  <si>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</si>
  <si>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</si>
  <si>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</si>
  <si>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</si>
  <si>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</si>
  <si>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</si>
  <si>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</si>
  <si>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</si>
  <si>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</si>
  <si>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</si>
  <si>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</si>
  <si>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</si>
  <si>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</si>
  <si>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</si>
  <si>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</si>
  <si>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</si>
  <si>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</si>
  <si>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</si>
  <si>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</si>
  <si>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</si>
  <si>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</si>
  <si>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</si>
  <si>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</si>
  <si>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</si>
  <si>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</si>
  <si>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</si>
  <si>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</si>
  <si>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</si>
  <si>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</si>
  <si>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</si>
  <si>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</si>
  <si>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</si>
  <si>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</si>
  <si>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</si>
  <si>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</si>
  <si>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</si>
  <si>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</si>
  <si>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</si>
  <si>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</si>
  <si>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</si>
  <si>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</si>
  <si>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</si>
  <si>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</si>
  <si>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</si>
  <si>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</si>
  <si>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</si>
  <si>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</si>
  <si>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</si>
  <si>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</si>
  <si>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</si>
  <si>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</si>
  <si>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</si>
  <si>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</si>
  <si>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</si>
  <si>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</si>
  <si>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</si>
  <si>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</si>
  <si>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</si>
  <si>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</si>
  <si>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</si>
  <si>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</si>
  <si>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</si>
  <si>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</si>
  <si>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</si>
  <si>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</si>
  <si>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</si>
  <si>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</si>
  <si>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</si>
  <si>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</si>
  <si>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</si>
  <si>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</si>
  <si>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</si>
  <si>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</si>
  <si>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</si>
  <si>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</si>
  <si>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</si>
  <si>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</si>
  <si>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</si>
  <si>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</si>
  <si>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</si>
  <si>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</si>
  <si>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</si>
  <si>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</si>
  <si>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</si>
  <si>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</si>
  <si>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</si>
  <si>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</si>
  <si>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</si>
  <si>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</si>
  <si>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</si>
  <si>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</si>
  <si>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</si>
  <si>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</si>
  <si>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</si>
  <si>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</si>
  <si>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</si>
  <si>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</si>
  <si>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</si>
  <si>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</si>
  <si>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</si>
  <si>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</si>
  <si>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</si>
  <si>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</si>
  <si>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</si>
  <si>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</si>
  <si>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</si>
  <si>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</si>
  <si>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</si>
  <si>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</si>
  <si>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</si>
  <si>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</si>
  <si>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</si>
  <si>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</si>
  <si>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</si>
  <si>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</si>
  <si>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</si>
  <si>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</si>
  <si>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</si>
  <si>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</si>
  <si>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</si>
  <si>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</si>
  <si>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</si>
  <si>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</si>
  <si>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</si>
  <si>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</si>
  <si>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</si>
  <si>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</si>
  <si>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</si>
  <si>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</si>
  <si>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</si>
  <si>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</si>
  <si>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</si>
  <si>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</si>
  <si>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</si>
  <si>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</si>
  <si>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</si>
  <si>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</si>
  <si>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</si>
  <si>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</si>
  <si>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</si>
  <si>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</si>
  <si>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</si>
  <si>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</si>
  <si>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</si>
  <si>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</si>
  <si>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</si>
  <si>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</si>
  <si>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</si>
  <si>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</si>
  <si>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</si>
  <si>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</si>
  <si>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</si>
  <si>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</si>
  <si>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</si>
  <si>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</si>
  <si>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</si>
  <si>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</si>
  <si>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</si>
  <si>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</si>
  <si>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</si>
  <si>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</si>
  <si>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</si>
  <si>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</si>
  <si>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</si>
  <si>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</si>
  <si>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</si>
  <si>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</si>
  <si>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</si>
  <si>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</si>
  <si>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</si>
  <si>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</si>
  <si>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</si>
  <si>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</si>
  <si>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</si>
  <si>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</si>
  <si>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</si>
  <si>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</si>
  <si>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</si>
  <si>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</si>
  <si>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</si>
  <si>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</si>
  <si>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</si>
  <si>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</si>
  <si>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</si>
  <si>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</si>
  <si>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</si>
  <si>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</si>
  <si>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</si>
  <si>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</si>
  <si>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</si>
  <si>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</si>
  <si>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</si>
  <si>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</si>
  <si>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</si>
  <si>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</si>
  <si>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</si>
  <si>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</si>
  <si>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</si>
  <si>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</si>
  <si>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</si>
  <si>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</si>
  <si>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</si>
  <si>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</si>
  <si>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</si>
  <si>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</si>
  <si>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</si>
  <si>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</si>
  <si>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</si>
  <si>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</si>
  <si>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</si>
  <si>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</si>
  <si>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</si>
  <si>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</si>
  <si>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</si>
  <si>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</si>
  <si>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</si>
  <si>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</si>
  <si>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</si>
  <si>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</si>
  <si>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</si>
  <si>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</si>
  <si>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</si>
  <si>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</si>
  <si>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</si>
  <si>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</si>
  <si>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</si>
  <si>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</si>
  <si>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</si>
  <si>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</si>
  <si>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</si>
  <si>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</si>
  <si>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</si>
  <si>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</si>
  <si>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</si>
  <si>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</si>
  <si>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</si>
  <si>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</si>
  <si>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</si>
  <si>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</si>
  <si>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</si>
  <si>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</si>
  <si>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</si>
  <si>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</si>
  <si>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</si>
  <si>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</si>
  <si>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</si>
  <si>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</si>
  <si>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</si>
  <si>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</si>
  <si>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</si>
  <si>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</si>
  <si>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</si>
  <si>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</si>
  <si>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</si>
  <si>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</si>
  <si>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</si>
  <si>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</si>
  <si>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</si>
  <si>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</si>
  <si>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</si>
  <si>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</si>
  <si>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</si>
  <si>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</si>
  <si>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</si>
  <si>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</si>
  <si>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</si>
  <si>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</si>
  <si>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</si>
  <si>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</si>
  <si>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</si>
  <si>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</si>
  <si>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</si>
  <si>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</si>
  <si>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</si>
  <si>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</si>
  <si>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</si>
  <si>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</si>
  <si>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</si>
  <si>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</si>
  <si>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</si>
  <si>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</si>
  <si>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</si>
  <si>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</si>
  <si>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</si>
  <si>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</si>
  <si>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</si>
  <si>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</si>
  <si>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</si>
  <si>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</si>
  <si>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</si>
  <si>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</si>
  <si>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</si>
  <si>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</si>
  <si>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</si>
  <si>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</si>
  <si>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</si>
  <si>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</si>
  <si>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</si>
  <si>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</si>
  <si>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</si>
  <si>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</si>
  <si>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</si>
  <si>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</si>
  <si>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</si>
  <si>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</si>
  <si>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</si>
  <si>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</si>
  <si>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</si>
  <si>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</si>
  <si>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</si>
  <si>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</si>
  <si>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</si>
  <si>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</si>
  <si>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</si>
  <si>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</si>
  <si>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</si>
  <si>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</si>
  <si>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</si>
  <si>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</si>
  <si>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</si>
  <si>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</si>
  <si>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</si>
  <si>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</si>
  <si>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</si>
  <si>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</si>
  <si>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</si>
  <si>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</si>
  <si>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</si>
  <si>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</si>
  <si>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</si>
  <si>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</si>
  <si>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</si>
  <si>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</si>
  <si>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</si>
  <si>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</si>
  <si>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</si>
  <si>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</si>
  <si>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</si>
  <si>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</si>
  <si>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</si>
  <si>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</si>
  <si>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</si>
  <si>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</si>
  <si>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</si>
  <si>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</si>
  <si>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</si>
  <si>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</si>
  <si>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</si>
  <si>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</si>
  <si>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</si>
  <si>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</si>
  <si>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</si>
  <si>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</si>
  <si>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</si>
  <si>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</si>
  <si>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</si>
  <si>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</si>
  <si>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</si>
  <si>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</si>
  <si>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</si>
  <si>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</si>
  <si>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</si>
  <si>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</si>
  <si>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</si>
  <si>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</si>
  <si>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</si>
  <si>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</si>
  <si>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</si>
  <si>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</si>
  <si>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</si>
  <si>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</si>
  <si>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</si>
  <si>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</si>
  <si>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</si>
  <si>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</si>
  <si>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</si>
  <si>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</si>
  <si>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</si>
  <si>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</si>
  <si>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</si>
  <si>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</si>
  <si>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</si>
  <si>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</si>
  <si>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</si>
  <si>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</si>
  <si>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</si>
  <si>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</si>
  <si>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</si>
  <si>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</si>
  <si>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</si>
  <si>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</si>
  <si>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</si>
  <si>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</si>
  <si>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</si>
  <si>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</si>
  <si>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</si>
  <si>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</si>
  <si>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</si>
  <si>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</si>
  <si>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</si>
  <si>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</si>
  <si>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</si>
  <si>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</si>
  <si>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</si>
  <si>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</si>
  <si>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</si>
  <si>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</si>
  <si>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</si>
  <si>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</si>
  <si>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</si>
  <si>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</si>
  <si>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</si>
  <si>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</si>
  <si>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</si>
  <si>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</si>
  <si>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</si>
  <si>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</si>
  <si>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</si>
  <si>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</si>
  <si>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</si>
  <si>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</si>
  <si>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</si>
  <si>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</si>
  <si>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</si>
  <si>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</si>
  <si>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</si>
  <si>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</si>
  <si>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</si>
  <si>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</si>
  <si>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</si>
  <si>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</si>
  <si>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</si>
  <si>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</si>
  <si>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</si>
  <si>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</si>
  <si>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</si>
  <si>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</si>
  <si>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</si>
  <si>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</si>
  <si>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</si>
  <si>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</si>
  <si>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</si>
  <si>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</si>
  <si>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</si>
  <si>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</si>
  <si>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</si>
  <si>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</si>
  <si>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</si>
  <si>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</si>
  <si>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</si>
  <si>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</si>
  <si>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</si>
  <si>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</si>
  <si>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</si>
  <si>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</si>
  <si>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</si>
  <si>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</si>
  <si>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</si>
  <si>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</si>
  <si>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</si>
  <si>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</si>
  <si>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</si>
  <si>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</si>
  <si>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</si>
  <si>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</si>
  <si>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</si>
  <si>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</si>
  <si>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</si>
  <si>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</si>
  <si>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</si>
  <si>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</si>
  <si>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</si>
  <si>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</si>
  <si>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</si>
  <si>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</si>
  <si>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</si>
  <si>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</si>
  <si>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</si>
  <si>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</si>
  <si>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</si>
  <si>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</si>
  <si>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</si>
  <si>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</si>
  <si>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</si>
  <si>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</si>
  <si>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</si>
  <si>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</si>
  <si>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</si>
  <si>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</si>
  <si>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</si>
  <si>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</si>
  <si>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</si>
  <si>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</si>
  <si>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</si>
  <si>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</si>
  <si>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</si>
  <si>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</si>
  <si>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</si>
  <si>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</si>
  <si>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</si>
  <si>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</si>
  <si>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</si>
  <si>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</si>
  <si>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</si>
  <si>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</si>
  <si>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</si>
  <si>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</si>
  <si>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</si>
  <si>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</si>
  <si>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</si>
  <si>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</si>
  <si>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</si>
  <si>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</si>
  <si>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</si>
  <si>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</si>
  <si>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</si>
  <si>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</si>
  <si>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</si>
  <si>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</si>
  <si>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</si>
  <si>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</si>
  <si>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</si>
  <si>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</si>
  <si>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</si>
  <si>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</si>
  <si>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</si>
  <si>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</si>
  <si>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</si>
  <si>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</si>
  <si>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</si>
  <si>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</si>
  <si>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</si>
  <si>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</si>
  <si>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</si>
  <si>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</si>
  <si>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</si>
  <si>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</si>
  <si>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</si>
  <si>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</si>
  <si>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</si>
  <si>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</si>
  <si>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</si>
  <si>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</si>
  <si>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</si>
  <si>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</si>
  <si>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</si>
  <si>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</si>
  <si>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</si>
  <si>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</si>
  <si>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</si>
  <si>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</si>
  <si>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</si>
  <si>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</si>
  <si>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</si>
  <si>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</si>
  <si>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</si>
  <si>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</si>
  <si>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</si>
  <si>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</si>
  <si>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</si>
  <si>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</si>
  <si>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</si>
  <si>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</si>
  <si>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</si>
  <si>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</si>
  <si>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</si>
  <si>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</si>
  <si>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</si>
  <si>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</si>
  <si>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</si>
  <si>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</si>
  <si>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</si>
  <si>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</si>
  <si>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</si>
  <si>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</si>
  <si>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</si>
  <si>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</si>
  <si>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</si>
  <si>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</si>
  <si>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</si>
  <si>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</si>
  <si>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</si>
  <si>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</si>
  <si>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</si>
  <si>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</si>
  <si>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</si>
  <si>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</si>
  <si>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</si>
  <si>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</si>
  <si>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</si>
  <si>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</si>
  <si>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</si>
  <si>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</si>
  <si>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</si>
  <si>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</si>
  <si>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</si>
  <si>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</si>
  <si>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</si>
  <si>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</si>
  <si>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</si>
  <si>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</si>
  <si>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</si>
  <si>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</si>
  <si>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</si>
  <si>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</si>
  <si>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</si>
  <si>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</si>
  <si>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</si>
  <si>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</si>
  <si>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</si>
  <si>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</si>
  <si>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</si>
  <si>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</si>
  <si>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</si>
  <si>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</si>
  <si>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</si>
  <si>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</si>
  <si>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</si>
  <si>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</si>
  <si>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</si>
  <si>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</si>
  <si>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</si>
  <si>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</si>
  <si>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</si>
  <si>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</si>
  <si>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</si>
  <si>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</si>
  <si>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</si>
  <si>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</si>
  <si>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</si>
  <si>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</si>
  <si>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</si>
  <si>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</si>
  <si>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</si>
  <si>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</si>
  <si>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</si>
  <si>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</si>
  <si>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</si>
  <si>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</si>
  <si>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</si>
  <si>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</si>
  <si>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</si>
  <si>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</si>
  <si>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</si>
  <si>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</si>
  <si>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</si>
  <si>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</si>
  <si>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</si>
  <si>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</si>
  <si>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</si>
  <si>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</si>
  <si>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</si>
  <si>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</si>
  <si>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</si>
  <si>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</si>
  <si>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</si>
  <si>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</si>
  <si>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</si>
  <si>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</si>
  <si>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</si>
  <si>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</si>
  <si>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</si>
  <si>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</si>
  <si>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</si>
  <si>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</si>
  <si>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</si>
  <si>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</si>
  <si>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</si>
  <si>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</si>
  <si>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</si>
  <si>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</si>
  <si>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</si>
  <si>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</si>
  <si>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</si>
  <si>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</si>
  <si>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</si>
  <si>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</si>
  <si>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</si>
  <si>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</si>
  <si>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</si>
  <si>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</si>
  <si>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</si>
  <si>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</si>
  <si>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</si>
  <si>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</si>
  <si>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</si>
  <si>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</si>
  <si>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</si>
  <si>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</si>
  <si>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</si>
  <si>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</si>
  <si>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</si>
  <si>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</si>
  <si>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</si>
  <si>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</si>
  <si>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</si>
  <si>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</si>
  <si>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</si>
  <si>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</si>
  <si>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</si>
  <si>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</si>
  <si>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</si>
  <si>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</si>
  <si>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</si>
  <si>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</si>
  <si>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</si>
  <si>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</si>
  <si>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</si>
  <si>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</si>
  <si>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</si>
  <si>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</si>
  <si>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</si>
  <si>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</si>
  <si>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</si>
  <si>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</si>
  <si>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</si>
  <si>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</si>
  <si>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</si>
  <si>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</si>
  <si>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</si>
  <si>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</si>
  <si>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</si>
  <si>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</si>
  <si>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</si>
  <si>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</si>
  <si>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</si>
  <si>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</si>
  <si>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</si>
  <si>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</si>
  <si>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</si>
  <si>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</si>
  <si>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</si>
  <si>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</si>
  <si>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</si>
  <si>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</si>
  <si>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</si>
  <si>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</si>
  <si>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</si>
  <si>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</si>
  <si>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</si>
  <si>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</si>
  <si>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</si>
  <si>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</si>
  <si>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</si>
  <si>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</si>
  <si>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</si>
  <si>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</si>
  <si>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</si>
  <si>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</si>
  <si>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</si>
  <si>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</si>
  <si>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</si>
  <si>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</si>
  <si>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</si>
  <si>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</si>
  <si>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</si>
  <si>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</si>
  <si>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</si>
  <si>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</si>
  <si>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</si>
  <si>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</si>
  <si>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</si>
  <si>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</si>
  <si>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</si>
  <si>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</si>
  <si>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</si>
  <si>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</si>
  <si>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</si>
  <si>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</si>
  <si>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</si>
  <si>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</si>
  <si>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</si>
  <si>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</si>
  <si>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</si>
  <si>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</si>
  <si>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</si>
  <si>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</si>
  <si>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</si>
  <si>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</si>
  <si>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</si>
  <si>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</si>
  <si>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</si>
  <si>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</si>
  <si>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</si>
  <si>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</si>
  <si>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</si>
  <si>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</si>
  <si>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</si>
  <si>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</si>
  <si>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</si>
  <si>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</si>
  <si>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</si>
  <si>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</si>
  <si>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</si>
  <si>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</si>
  <si>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</si>
  <si>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</si>
  <si>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</si>
  <si>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</si>
  <si>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</si>
  <si>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</si>
  <si>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</si>
  <si>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</si>
  <si>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</si>
  <si>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</si>
  <si>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</si>
  <si>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</si>
  <si>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</si>
  <si>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</si>
  <si>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</si>
  <si>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</si>
  <si>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</si>
  <si>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</si>
  <si>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</si>
  <si>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</si>
  <si>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</si>
  <si>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</si>
  <si>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</si>
  <si>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</si>
  <si>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</si>
  <si>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</si>
  <si>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</si>
  <si>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</si>
  <si>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</si>
  <si>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</si>
  <si>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</si>
  <si>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</si>
  <si>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</si>
  <si>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</si>
  <si>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</si>
  <si>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</si>
  <si>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</si>
  <si>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</si>
  <si>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</si>
  <si>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</si>
  <si>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</si>
  <si>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</si>
  <si>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</si>
  <si>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</si>
  <si>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</si>
  <si>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</si>
  <si>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</si>
  <si>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</si>
  <si>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</si>
  <si>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</si>
  <si>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</si>
  <si>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</si>
  <si>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</si>
  <si>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</si>
  <si>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</si>
  <si>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</si>
  <si>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</si>
  <si>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</si>
  <si>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</si>
  <si>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</si>
  <si>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</si>
  <si>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</si>
  <si>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</si>
  <si>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</si>
  <si>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</si>
  <si>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</si>
  <si>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</si>
  <si>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</si>
  <si>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</si>
  <si>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</si>
  <si>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</si>
  <si>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</si>
  <si>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</si>
  <si>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</si>
  <si>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</si>
  <si>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</si>
  <si>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</si>
  <si>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</si>
  <si>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</si>
  <si>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</si>
  <si>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</si>
  <si>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</si>
  <si>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</si>
  <si>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</si>
  <si>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</si>
  <si>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</si>
  <si>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</si>
  <si>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</si>
  <si>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</si>
  <si>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</si>
  <si>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</si>
  <si>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</si>
  <si>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</si>
  <si>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</si>
  <si>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</si>
  <si>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</si>
  <si>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</si>
  <si>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</si>
  <si>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</si>
  <si>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</si>
  <si>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</si>
  <si>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</si>
  <si>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</si>
  <si>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</si>
  <si>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</si>
  <si>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</si>
  <si>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</si>
  <si>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</si>
  <si>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</si>
  <si>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</si>
  <si>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</si>
  <si>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</si>
  <si>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</si>
  <si>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</si>
  <si>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</si>
  <si>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</si>
  <si>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</si>
  <si>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</si>
  <si>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</si>
  <si>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</si>
  <si>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</si>
  <si>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</si>
  <si>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</si>
  <si>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</si>
  <si>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</si>
  <si>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</si>
  <si>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</si>
  <si>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</si>
  <si>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</si>
  <si>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</si>
  <si>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</si>
  <si>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</si>
  <si>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</si>
  <si>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</si>
  <si>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</si>
  <si>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</si>
  <si>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</si>
  <si>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</si>
  <si>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</si>
  <si>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</si>
  <si>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</si>
  <si>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</si>
  <si>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</si>
  <si>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</si>
  <si>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</si>
  <si>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</si>
  <si>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</si>
  <si>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</si>
  <si>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</si>
  <si>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</si>
  <si>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</si>
  <si>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</si>
  <si>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</si>
  <si>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</si>
  <si>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</si>
  <si>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</si>
  <si>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</si>
  <si>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</si>
  <si>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</si>
  <si>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</si>
  <si>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</si>
  <si>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</si>
  <si>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</si>
  <si>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</si>
  <si>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</si>
  <si>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</si>
  <si>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</si>
  <si>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</si>
  <si>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</si>
  <si>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</si>
  <si>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</si>
  <si>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</si>
  <si>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</si>
  <si>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</si>
  <si>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</si>
  <si>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</si>
  <si>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</si>
  <si>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</si>
  <si>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</si>
  <si>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</si>
  <si>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</si>
  <si>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</si>
  <si>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</si>
  <si>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</si>
  <si>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</si>
  <si>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</si>
  <si>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</si>
  <si>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</si>
  <si>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</si>
  <si>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</si>
  <si>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</si>
  <si>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</si>
  <si>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</si>
  <si>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</si>
  <si>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</si>
  <si>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</si>
  <si>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</si>
  <si>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</si>
  <si>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</si>
  <si>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</si>
  <si>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</si>
  <si>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</si>
  <si>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</si>
  <si>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</si>
  <si>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</si>
  <si>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</si>
  <si>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</si>
  <si>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</si>
  <si>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</si>
  <si>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</si>
  <si>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</si>
  <si>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</si>
  <si>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</si>
  <si>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</si>
  <si>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</si>
  <si>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</si>
  <si>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</si>
  <si>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</si>
  <si>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</si>
  <si>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</si>
  <si>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</si>
  <si>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</si>
  <si>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</si>
  <si>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</si>
  <si>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</si>
  <si>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</si>
  <si>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</si>
  <si>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</si>
  <si>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</si>
  <si>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</si>
  <si>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</si>
  <si>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</si>
  <si>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</si>
  <si>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</si>
  <si>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</si>
  <si>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</si>
  <si>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</si>
  <si>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</si>
  <si>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</si>
  <si>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</si>
  <si>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</si>
  <si>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</si>
  <si>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</si>
  <si>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</si>
  <si>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</si>
  <si>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</si>
  <si>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</si>
  <si>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</si>
  <si>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</si>
  <si>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</si>
  <si>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</si>
  <si>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</si>
  <si>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</si>
  <si>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</si>
  <si>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</si>
  <si>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</si>
  <si>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</si>
  <si>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</si>
  <si>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</si>
  <si>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</si>
  <si>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</si>
  <si>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</si>
  <si>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</si>
  <si>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</si>
  <si>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</si>
  <si>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</si>
  <si>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</si>
  <si>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</si>
  <si>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</si>
  <si>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</si>
  <si>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</si>
  <si>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</si>
  <si>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</si>
  <si>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</si>
  <si>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</si>
  <si>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</si>
  <si>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</si>
  <si>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</si>
  <si>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</si>
  <si>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</si>
  <si>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</si>
  <si>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</si>
  <si>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</si>
  <si>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</si>
  <si>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</si>
  <si>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</si>
  <si>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</si>
  <si>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</si>
  <si>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</si>
  <si>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</si>
  <si>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</si>
  <si>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</si>
  <si>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</si>
  <si>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</si>
  <si>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</si>
  <si>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</si>
  <si>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</si>
  <si>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</si>
  <si>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</si>
  <si>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</si>
  <si>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</si>
  <si>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</si>
  <si>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</si>
  <si>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</si>
  <si>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</si>
  <si>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</si>
  <si>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</si>
  <si>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</si>
  <si>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</si>
  <si>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</si>
  <si>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</si>
  <si>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</si>
  <si>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</si>
  <si>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</si>
  <si>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</si>
  <si>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</si>
  <si>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</si>
  <si>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</si>
  <si>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</si>
  <si>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</si>
  <si>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</si>
  <si>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</si>
  <si>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</si>
  <si>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</si>
  <si>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</si>
  <si>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</si>
  <si>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</si>
  <si>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</si>
  <si>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</si>
  <si>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</si>
  <si>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</si>
  <si>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</si>
  <si>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</si>
  <si>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</si>
  <si>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</si>
  <si>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</si>
  <si>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</si>
  <si>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</si>
  <si>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</si>
  <si>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</si>
  <si>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</si>
  <si>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</si>
  <si>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</si>
  <si>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</si>
  <si>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</si>
  <si>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</si>
  <si>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</si>
  <si>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</si>
  <si>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</si>
  <si>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</si>
  <si>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</si>
  <si>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</si>
  <si>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</si>
  <si>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</si>
  <si>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</si>
  <si>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</si>
  <si>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</si>
  <si>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</si>
  <si>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</si>
  <si>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</si>
  <si>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</si>
  <si>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</si>
  <si>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</si>
  <si>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</si>
  <si>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</si>
  <si>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</si>
  <si>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</si>
  <si>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</si>
  <si>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</si>
  <si>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</si>
  <si>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</si>
  <si>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</si>
  <si>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</si>
  <si>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</si>
  <si>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</si>
  <si>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</si>
  <si>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</si>
  <si>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</si>
  <si>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</si>
  <si>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</si>
  <si>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</si>
  <si>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</si>
  <si>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</si>
  <si>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</si>
  <si>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</si>
  <si>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</si>
  <si>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</si>
  <si>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</si>
  <si>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</si>
  <si>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</si>
  <si>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</si>
  <si>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</si>
  <si>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</si>
  <si>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</si>
  <si>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</si>
  <si>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</si>
  <si>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</si>
  <si>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</si>
  <si>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</si>
  <si>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</si>
  <si>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</si>
  <si>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</si>
  <si>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</si>
  <si>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</si>
  <si>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</si>
  <si>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</si>
  <si>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</si>
  <si>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</si>
  <si>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</si>
  <si>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</si>
  <si>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</si>
  <si>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</si>
  <si>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</si>
  <si>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</si>
  <si>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</si>
  <si>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</si>
  <si>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</si>
  <si>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</si>
  <si>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</si>
  <si>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</si>
  <si>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</si>
  <si>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</si>
  <si>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</si>
  <si>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</si>
  <si>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</si>
  <si>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</si>
  <si>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</si>
  <si>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</si>
  <si>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</si>
  <si>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</si>
  <si>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</si>
  <si>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</si>
  <si>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</si>
  <si>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</si>
  <si>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</si>
  <si>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</si>
  <si>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</si>
  <si>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</si>
  <si>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</si>
  <si>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</si>
  <si>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</si>
  <si>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</si>
  <si>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</si>
  <si>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</si>
  <si>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</si>
  <si>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</si>
  <si>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</si>
  <si>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</si>
  <si>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</si>
  <si>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</si>
  <si>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</si>
  <si>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</si>
  <si>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</si>
  <si>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</si>
  <si>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</si>
  <si>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</si>
  <si>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</si>
  <si>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</si>
  <si>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</si>
  <si>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</si>
  <si>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</si>
  <si>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</si>
  <si>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</si>
  <si>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</si>
  <si>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</si>
  <si>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</si>
  <si>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</si>
  <si>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</si>
  <si>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</si>
  <si>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</si>
  <si>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</si>
  <si>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</si>
  <si>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</si>
  <si>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</si>
  <si>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</si>
  <si>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</si>
  <si>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</si>
  <si>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</si>
  <si>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</si>
  <si>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</si>
  <si>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</si>
  <si>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</si>
  <si>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</si>
  <si>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</si>
  <si>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</si>
  <si>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</si>
  <si>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</si>
  <si>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</si>
  <si>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</si>
  <si>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</si>
  <si>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</si>
  <si>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</si>
  <si>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</si>
  <si>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</si>
  <si>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</si>
  <si>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</si>
  <si>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</si>
  <si>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</si>
  <si>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</si>
  <si>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</si>
  <si>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</si>
  <si>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</si>
  <si>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</si>
  <si>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</si>
  <si>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</si>
  <si>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</si>
  <si>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</si>
  <si>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</si>
  <si>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</si>
  <si>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</si>
  <si>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</si>
  <si>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</si>
  <si>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</si>
  <si>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</si>
  <si>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</si>
  <si>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</si>
  <si>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</si>
  <si>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</si>
  <si>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</si>
  <si>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</si>
  <si>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</si>
  <si>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</si>
  <si>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</si>
  <si>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</si>
  <si>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</si>
  <si>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</si>
  <si>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</si>
  <si>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</si>
  <si>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</si>
  <si>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</si>
  <si>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</si>
  <si>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</si>
  <si>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</si>
  <si>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</si>
  <si>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</si>
  <si>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</si>
  <si>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</si>
  <si>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</si>
  <si>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</si>
  <si>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</si>
  <si>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</si>
  <si>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</si>
  <si>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</si>
  <si>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</si>
  <si>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</si>
  <si>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</si>
  <si>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</si>
  <si>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</si>
  <si>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</si>
  <si>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</si>
  <si>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</si>
  <si>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</si>
  <si>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</si>
  <si>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</si>
  <si>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</si>
  <si>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</si>
  <si>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</si>
  <si>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</si>
  <si>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</si>
  <si>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</si>
  <si>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</si>
  <si>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</si>
  <si>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</si>
  <si>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</si>
  <si>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</si>
  <si>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</si>
  <si>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</si>
  <si>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</si>
  <si>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</si>
  <si>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</si>
  <si>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</si>
  <si>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</si>
  <si>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</si>
  <si>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</si>
  <si>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</si>
  <si>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</si>
  <si>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</si>
  <si>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</si>
  <si>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</si>
  <si>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</si>
  <si>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</si>
  <si>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</si>
  <si>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</si>
  <si>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</si>
  <si>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</si>
  <si>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</si>
  <si>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</si>
  <si>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</si>
  <si>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</si>
  <si>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</si>
  <si>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</si>
  <si>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</si>
  <si>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</si>
  <si>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</si>
  <si>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</si>
  <si>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</si>
  <si>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</si>
  <si>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</si>
  <si>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</si>
  <si>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</si>
  <si>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</si>
  <si>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</si>
  <si>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</si>
  <si>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</si>
  <si>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</si>
  <si>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</si>
  <si>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</si>
  <si>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</si>
  <si>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</si>
  <si>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</si>
  <si>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</si>
  <si>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</si>
  <si>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</si>
  <si>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</si>
  <si>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</si>
  <si>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</si>
  <si>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</si>
  <si>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</si>
  <si>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</si>
  <si>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</si>
  <si>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</si>
  <si>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</si>
  <si>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</si>
  <si>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</si>
  <si>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</si>
  <si>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</si>
  <si>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</si>
  <si>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</si>
  <si>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</si>
  <si>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</si>
  <si>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</si>
  <si>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</si>
  <si>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</si>
  <si>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</si>
  <si>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</si>
  <si>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</si>
  <si>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</si>
  <si>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</si>
  <si>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</si>
  <si>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</si>
  <si>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</si>
  <si>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</si>
  <si>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</si>
  <si>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</si>
  <si>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</si>
  <si>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</si>
  <si>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</si>
  <si>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</si>
  <si>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</si>
  <si>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</si>
  <si>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</si>
  <si>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</si>
  <si>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</si>
  <si>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</si>
  <si>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</si>
  <si>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</si>
  <si>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</si>
  <si>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</si>
  <si>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</si>
  <si>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</si>
  <si>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</si>
  <si>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</si>
  <si>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</si>
  <si>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</si>
  <si>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</si>
  <si>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</si>
  <si>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</si>
  <si>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</si>
  <si>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</si>
  <si>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</si>
  <si>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</si>
  <si>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</si>
  <si>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</si>
  <si>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</si>
  <si>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</si>
  <si>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</si>
  <si>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</si>
  <si>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</si>
  <si>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</si>
  <si>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</si>
  <si>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</si>
  <si>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</si>
  <si>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</si>
  <si>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</si>
  <si>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</si>
  <si>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</si>
  <si>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</si>
  <si>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</si>
  <si>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</si>
  <si>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</si>
  <si>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</si>
  <si>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</si>
  <si>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</si>
  <si>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</si>
  <si>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</si>
  <si>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</si>
  <si>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</si>
  <si>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</si>
  <si>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</si>
  <si>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</si>
  <si>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</si>
  <si>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</si>
  <si>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</si>
  <si>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</si>
  <si>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</si>
  <si>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</si>
  <si>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</si>
  <si>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</si>
  <si>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</si>
  <si>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</si>
  <si>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</si>
  <si>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</si>
  <si>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</si>
  <si>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</si>
  <si>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</si>
  <si>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</si>
  <si>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</si>
  <si>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</si>
  <si>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</si>
  <si>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</si>
  <si>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</si>
  <si>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</si>
  <si>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</si>
  <si>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</si>
  <si>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</si>
  <si>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</si>
  <si>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</si>
  <si>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</si>
  <si>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</si>
  <si>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</si>
  <si>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</si>
  <si>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</si>
  <si>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</si>
  <si>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</si>
  <si>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</si>
  <si>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</si>
  <si>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</si>
  <si>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</si>
  <si>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</si>
  <si>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</si>
  <si>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</si>
  <si>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</si>
  <si>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</si>
  <si>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</si>
  <si>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</si>
  <si>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</si>
  <si>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</si>
  <si>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</si>
  <si>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</si>
  <si>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</si>
  <si>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</si>
  <si>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</si>
  <si>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</si>
  <si>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</si>
  <si>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</si>
  <si>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</si>
  <si>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</si>
  <si>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</si>
  <si>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</si>
  <si>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</si>
  <si>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</si>
  <si>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</si>
  <si>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</si>
  <si>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</si>
  <si>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</si>
  <si>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</si>
  <si>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</si>
  <si>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</si>
  <si>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</si>
  <si>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</si>
  <si>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</si>
  <si>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</si>
  <si>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</si>
  <si>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</si>
  <si>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</si>
  <si>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</si>
  <si>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</si>
  <si>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</si>
  <si>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</si>
  <si>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</si>
  <si>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</si>
  <si>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</si>
  <si>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</si>
  <si>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</si>
  <si>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</si>
  <si>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</si>
  <si>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</si>
  <si>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</si>
  <si>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</si>
  <si>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</si>
  <si>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</si>
  <si>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</si>
  <si>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</si>
  <si>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</si>
  <si>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</si>
  <si>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</si>
  <si>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</si>
  <si>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</si>
  <si>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</si>
  <si>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</si>
  <si>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</si>
  <si>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</si>
  <si>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</si>
  <si>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</si>
  <si>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</si>
  <si>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</si>
  <si>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</si>
  <si>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</si>
  <si>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</si>
  <si>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</si>
  <si>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</si>
  <si>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</si>
  <si>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</si>
  <si>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</si>
  <si>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</si>
  <si>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</si>
  <si>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</si>
  <si>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</si>
  <si>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</si>
  <si>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</si>
  <si>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</si>
  <si>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</si>
  <si>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</si>
  <si>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</si>
  <si>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</si>
  <si>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</si>
  <si>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</si>
  <si>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</si>
  <si>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</si>
  <si>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</si>
  <si>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</si>
  <si>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</si>
  <si>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</si>
  <si>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</si>
  <si>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</si>
  <si>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</si>
  <si>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</si>
  <si>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</si>
  <si>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</si>
  <si>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</si>
  <si>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</si>
  <si>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</si>
  <si>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</si>
  <si>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</si>
  <si>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</si>
  <si>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</si>
  <si>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</si>
  <si>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</si>
  <si>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</si>
  <si>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</si>
  <si>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</si>
  <si>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</si>
  <si>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</si>
  <si>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</si>
  <si>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</si>
  <si>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</si>
  <si>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</si>
  <si>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</si>
  <si>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</si>
  <si>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</si>
  <si>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</si>
  <si>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</si>
  <si>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</si>
  <si>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</si>
  <si>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</si>
  <si>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</si>
  <si>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</si>
  <si>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</si>
  <si>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</si>
  <si>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</si>
  <si>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</si>
  <si>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</si>
  <si>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</si>
  <si>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</si>
  <si>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</si>
  <si>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</si>
  <si>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</si>
  <si>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</si>
  <si>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</si>
  <si>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</si>
  <si>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</si>
  <si>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</si>
  <si>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</si>
  <si>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</si>
  <si>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</si>
  <si>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</si>
  <si>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</si>
  <si>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</si>
  <si>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</si>
  <si>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</si>
  <si>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</si>
  <si>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</si>
  <si>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</si>
  <si>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</si>
  <si>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</si>
  <si>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</si>
  <si>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</si>
  <si>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</si>
  <si>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</si>
  <si>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</si>
  <si>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</si>
  <si>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</si>
  <si>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</si>
  <si>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</si>
  <si>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</si>
  <si>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</si>
  <si>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</si>
  <si>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</si>
  <si>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</si>
  <si>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</si>
  <si>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</si>
  <si>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</si>
  <si>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</si>
  <si>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</si>
  <si>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</si>
  <si>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</si>
  <si>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</si>
  <si>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</si>
  <si>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</si>
  <si>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</si>
  <si>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</si>
  <si>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</si>
  <si>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</si>
  <si>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</si>
  <si>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</si>
  <si>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</si>
  <si>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</si>
  <si>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</si>
  <si>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</si>
  <si>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</si>
  <si>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</si>
  <si>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</si>
  <si>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</si>
  <si>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</si>
  <si>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</si>
  <si>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</si>
  <si>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</si>
  <si>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</si>
  <si>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</si>
  <si>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</si>
  <si>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</si>
  <si>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</si>
  <si>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</si>
  <si>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</si>
  <si>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</si>
  <si>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</si>
  <si>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</si>
  <si>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</si>
  <si>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</si>
  <si>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</si>
  <si>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</si>
  <si>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</si>
  <si>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</si>
  <si>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</si>
  <si>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</si>
  <si>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</si>
  <si>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</si>
  <si>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</si>
  <si>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</si>
  <si>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</si>
  <si>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</si>
  <si>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</si>
  <si>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</si>
  <si>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</si>
  <si>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</si>
  <si>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</si>
  <si>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</si>
  <si>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</si>
  <si>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</si>
  <si>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</si>
  <si>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</si>
  <si>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</si>
  <si>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</si>
  <si>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</si>
  <si>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</si>
  <si>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</si>
  <si>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</si>
  <si>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</si>
  <si>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</si>
  <si>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</si>
  <si>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</si>
  <si>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</si>
  <si>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</si>
  <si>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</si>
  <si>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</si>
  <si>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</si>
  <si>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</si>
  <si>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</si>
  <si>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</si>
  <si>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</si>
  <si>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</si>
  <si>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</si>
  <si>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</si>
  <si>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</si>
  <si>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</si>
  <si>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</si>
  <si>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</si>
  <si>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</si>
  <si>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</si>
  <si>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</si>
  <si>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</si>
  <si>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</si>
  <si>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</si>
  <si>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</si>
  <si>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</si>
  <si>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</si>
  <si>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</si>
  <si>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</si>
  <si>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</si>
  <si>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</si>
  <si>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</si>
  <si>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</si>
  <si>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</si>
  <si>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</si>
  <si>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</si>
  <si>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</si>
  <si>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</si>
  <si>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</si>
  <si>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</si>
  <si>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</si>
  <si>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</si>
  <si>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</si>
  <si>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</si>
  <si>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</si>
  <si>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</si>
  <si>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</si>
  <si>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</si>
  <si>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</si>
  <si>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</si>
  <si>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</si>
  <si>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</si>
  <si>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</si>
  <si>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</si>
  <si>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</si>
  <si>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</si>
  <si>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</si>
  <si>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</si>
  <si>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</si>
  <si>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</si>
  <si>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</si>
  <si>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</si>
  <si>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</si>
  <si>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</si>
  <si>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</si>
  <si>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</si>
  <si>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</si>
  <si>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</si>
  <si>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</si>
  <si>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</si>
  <si>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</si>
  <si>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</si>
  <si>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</si>
  <si>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</si>
  <si>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</si>
  <si>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</si>
  <si>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</si>
  <si>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</si>
  <si>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</si>
  <si>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</si>
  <si>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</si>
  <si>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</si>
  <si>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</si>
  <si>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</si>
  <si>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</si>
  <si>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</si>
  <si>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</si>
  <si>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</si>
  <si>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</si>
  <si>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</si>
  <si>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</si>
  <si>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</si>
  <si>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</si>
  <si>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</si>
  <si>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</si>
  <si>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</si>
  <si>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</si>
  <si>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</si>
  <si>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</si>
  <si>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</si>
  <si>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</si>
  <si>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</si>
  <si>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</si>
  <si>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</si>
  <si>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</si>
  <si>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</si>
  <si>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</si>
  <si>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</si>
  <si>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</si>
  <si>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</si>
  <si>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</si>
  <si>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</si>
  <si>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</si>
  <si>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</si>
  <si>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</si>
  <si>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</si>
  <si>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</si>
  <si>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</si>
  <si>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</si>
  <si>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</si>
  <si>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</si>
  <si>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</si>
  <si>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</si>
  <si>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</si>
  <si>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</si>
  <si>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</si>
  <si>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</si>
  <si>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</si>
  <si>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</si>
  <si>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</si>
  <si>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</si>
  <si>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</si>
  <si>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</si>
  <si>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</si>
  <si>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</si>
  <si>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</si>
  <si>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</si>
  <si>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</si>
  <si>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</si>
  <si>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</si>
  <si>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</si>
  <si>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</si>
  <si>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</si>
  <si>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</si>
  <si>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</si>
  <si>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</si>
  <si>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</si>
  <si>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</si>
  <si>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</si>
  <si>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</si>
  <si>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</si>
  <si>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</si>
  <si>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</si>
  <si>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</si>
  <si>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</si>
  <si>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</si>
  <si>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</si>
  <si>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</si>
  <si>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</si>
  <si>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</si>
  <si>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</si>
  <si>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</si>
  <si>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</si>
  <si>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</si>
  <si>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</si>
  <si>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</si>
  <si>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</si>
  <si>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</si>
  <si>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</si>
  <si>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</si>
  <si>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</si>
  <si>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</si>
  <si>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</si>
  <si>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</si>
  <si>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</si>
  <si>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</si>
  <si>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</si>
  <si>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</si>
  <si>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</si>
  <si>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</si>
  <si>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</si>
  <si>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</si>
  <si>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</si>
  <si>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</si>
  <si>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</si>
  <si>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</si>
  <si>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</si>
  <si>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</si>
  <si>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</si>
  <si>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</si>
  <si>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</si>
  <si>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</si>
  <si>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</si>
  <si>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</si>
  <si>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</si>
  <si>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</si>
  <si>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</si>
  <si>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</si>
  <si>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</si>
  <si>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</si>
  <si>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</si>
  <si>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</si>
  <si>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</si>
  <si>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</si>
  <si>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</si>
  <si>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</si>
  <si>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</si>
  <si>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</si>
  <si>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</si>
  <si>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</si>
  <si>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</si>
  <si>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</si>
  <si>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</si>
  <si>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</si>
  <si>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</si>
  <si>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</si>
  <si>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</si>
  <si>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</si>
  <si>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</si>
  <si>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</si>
  <si>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</si>
  <si>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</si>
  <si>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</si>
  <si>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</si>
  <si>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</si>
  <si>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</si>
  <si>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</si>
  <si>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</si>
  <si>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</si>
  <si>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</si>
  <si>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</si>
  <si>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</si>
  <si>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</si>
  <si>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</si>
  <si>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</si>
  <si>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</si>
  <si>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</si>
  <si>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</si>
  <si>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</si>
  <si>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</si>
  <si>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</si>
  <si>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</si>
  <si>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</si>
  <si>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</si>
  <si>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</si>
  <si>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</si>
  <si>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</si>
  <si>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</si>
  <si>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</si>
  <si>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</si>
  <si>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</si>
  <si>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</si>
  <si>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</si>
  <si>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</si>
  <si>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</si>
  <si>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</si>
  <si>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</si>
  <si>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</si>
  <si>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</si>
  <si>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</si>
  <si>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</si>
  <si>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</si>
  <si>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</si>
  <si>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</si>
  <si>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</si>
  <si>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</si>
  <si>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</si>
  <si>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</si>
  <si>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</si>
  <si>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</si>
  <si>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</si>
  <si>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</si>
  <si>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</si>
  <si>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</si>
  <si>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</si>
  <si>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</si>
  <si>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</si>
  <si>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</si>
  <si>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</si>
  <si>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</si>
  <si>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</si>
  <si>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</si>
  <si>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</si>
  <si>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</si>
  <si>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</si>
  <si>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</si>
  <si>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</si>
  <si>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</si>
  <si>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</si>
  <si>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</si>
  <si>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</si>
  <si>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</si>
  <si>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</si>
  <si>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</si>
  <si>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</si>
  <si>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</si>
  <si>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</si>
  <si>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</si>
  <si>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</si>
  <si>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</si>
  <si>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</si>
  <si>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</si>
  <si>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</si>
  <si>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</si>
  <si>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</si>
  <si>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</si>
  <si>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</si>
  <si>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</si>
  <si>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</si>
  <si>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</si>
  <si>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</si>
  <si>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</si>
  <si>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</si>
  <si>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</si>
  <si>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</si>
  <si>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</si>
  <si>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</si>
  <si>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</si>
  <si>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</si>
  <si>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</si>
  <si>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</si>
  <si>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</si>
  <si>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</si>
  <si>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</si>
  <si>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</si>
  <si>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</si>
  <si>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</si>
  <si>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</si>
  <si>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</si>
  <si>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</si>
  <si>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</si>
  <si>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</si>
  <si>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</si>
  <si>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</si>
  <si>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</si>
  <si>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</si>
  <si>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</si>
  <si>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</si>
  <si>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</si>
  <si>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</si>
  <si>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</si>
  <si>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</si>
  <si>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</si>
  <si>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</si>
  <si>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</si>
  <si>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</si>
  <si>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</si>
  <si>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</si>
  <si>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</si>
  <si>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</si>
  <si>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</si>
  <si>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</si>
  <si>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</si>
  <si>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</si>
  <si>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</si>
  <si>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</si>
  <si>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</si>
  <si>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</si>
  <si>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</si>
  <si>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</si>
  <si>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</si>
  <si>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</si>
  <si>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</si>
  <si>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</si>
  <si>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</si>
  <si>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</si>
  <si>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</si>
  <si>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</si>
  <si>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</si>
  <si>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</si>
  <si>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</si>
  <si>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</si>
  <si>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</si>
  <si>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</si>
  <si>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</si>
  <si>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</si>
  <si>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</si>
  <si>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</si>
  <si>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</si>
  <si>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</si>
  <si>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</si>
  <si>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</si>
  <si>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</si>
  <si>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</si>
  <si>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</si>
  <si>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</si>
  <si>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</si>
  <si>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</si>
  <si>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</si>
  <si>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</si>
  <si>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</si>
  <si>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</si>
  <si>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</si>
  <si>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</si>
  <si>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</si>
  <si>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</si>
  <si>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</si>
  <si>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</si>
  <si>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</si>
  <si>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</si>
  <si>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</si>
  <si>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</si>
  <si>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</si>
  <si>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</si>
  <si>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</si>
  <si>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</si>
  <si>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</si>
  <si>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</si>
  <si>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</si>
  <si>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</si>
  <si>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</si>
  <si>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</si>
  <si>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</si>
  <si>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</si>
  <si>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</si>
  <si>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</si>
  <si>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</si>
  <si>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</si>
  <si>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</si>
  <si>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</si>
  <si>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</si>
  <si>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</si>
  <si>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</si>
  <si>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</si>
  <si>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</si>
  <si>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</si>
  <si>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</si>
  <si>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</si>
  <si>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</si>
  <si>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</si>
  <si>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</si>
  <si>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</si>
  <si>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</si>
  <si>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</si>
  <si>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</si>
  <si>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</si>
  <si>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</si>
  <si>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</si>
  <si>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</si>
  <si>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</si>
  <si>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</si>
  <si>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</si>
  <si>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</si>
  <si>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</si>
  <si>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</si>
  <si>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</si>
  <si>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</si>
  <si>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</si>
  <si>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</si>
  <si>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</si>
  <si>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</si>
  <si>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</si>
  <si>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</si>
  <si>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</si>
  <si>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</si>
  <si>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</si>
  <si>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</si>
  <si>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</si>
  <si>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</si>
  <si>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</si>
  <si>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</si>
  <si>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</si>
  <si>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</si>
  <si>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</si>
  <si>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</si>
  <si>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</si>
  <si>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</si>
  <si>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</si>
  <si>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</si>
  <si>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</si>
  <si>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</si>
  <si>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</si>
  <si>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</si>
  <si>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</si>
  <si>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</si>
  <si>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</si>
  <si>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</si>
  <si>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</si>
  <si>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</si>
  <si>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</si>
  <si>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</si>
  <si>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</si>
  <si>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</si>
  <si>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</si>
  <si>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</si>
  <si>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</si>
  <si>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</si>
  <si>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</si>
  <si>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</si>
  <si>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</si>
  <si>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</si>
  <si>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</si>
  <si>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</si>
  <si>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</si>
  <si>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</si>
  <si>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</si>
  <si>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</si>
  <si>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</si>
  <si>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</si>
  <si>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</si>
  <si>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</si>
  <si>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</si>
  <si>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</si>
  <si>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</si>
  <si>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</si>
  <si>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</si>
  <si>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</si>
  <si>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</si>
  <si>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</si>
  <si>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</si>
  <si>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</si>
  <si>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</si>
  <si>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</si>
  <si>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</si>
  <si>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</si>
  <si>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</si>
  <si>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</si>
  <si>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</si>
  <si>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</si>
  <si>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</si>
  <si>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</si>
  <si>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</si>
  <si>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</si>
  <si>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</si>
  <si>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</si>
  <si>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</si>
  <si>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</si>
  <si>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</si>
  <si>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</si>
  <si>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</si>
  <si>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</si>
  <si>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</si>
  <si>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</si>
  <si>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</si>
  <si>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</si>
  <si>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</si>
  <si>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</si>
  <si>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</si>
  <si>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</si>
  <si>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</si>
  <si>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</si>
  <si>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</si>
  <si>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</si>
  <si>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</si>
  <si>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</si>
  <si>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</si>
  <si>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</si>
  <si>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</si>
  <si>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</si>
  <si>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</si>
  <si>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</si>
  <si>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</si>
  <si>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</si>
  <si>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</si>
  <si>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</si>
  <si>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</si>
  <si>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</si>
  <si>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</si>
  <si>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</si>
  <si>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</si>
  <si>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</si>
  <si>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</si>
  <si>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</si>
  <si>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</si>
  <si>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</si>
  <si>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</si>
  <si>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</si>
  <si>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</si>
  <si>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</si>
  <si>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</si>
  <si>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</si>
  <si>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</si>
  <si>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</si>
  <si>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</si>
  <si>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</si>
  <si>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</si>
  <si>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</si>
  <si>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</si>
  <si>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</si>
  <si>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</si>
  <si>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</si>
  <si>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</si>
  <si>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</si>
  <si>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</si>
  <si>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</si>
  <si>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</si>
  <si>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</si>
  <si>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</si>
  <si>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</si>
  <si>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</si>
  <si>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</si>
  <si>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</si>
  <si>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</si>
  <si>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</si>
  <si>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</si>
  <si>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</si>
  <si>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</si>
  <si>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</si>
  <si>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</si>
  <si>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</si>
  <si>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</si>
  <si>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</si>
  <si>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</si>
  <si>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</si>
  <si>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</si>
  <si>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</si>
  <si>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</si>
  <si>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</si>
  <si>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</si>
  <si>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</si>
  <si>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</si>
  <si>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</si>
  <si>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</si>
  <si>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</si>
  <si>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</si>
  <si>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</si>
  <si>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</si>
  <si>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</si>
  <si>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</si>
  <si>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</si>
  <si>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</si>
  <si>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</si>
  <si>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</si>
  <si>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</si>
  <si>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</si>
  <si>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</si>
  <si>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</si>
  <si>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</si>
  <si>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</si>
  <si>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</si>
  <si>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</si>
  <si>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</si>
  <si>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</si>
  <si>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</si>
  <si>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</si>
  <si>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</si>
  <si>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</si>
  <si>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</si>
  <si>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</si>
  <si>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</si>
  <si>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</si>
  <si>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</si>
  <si>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</si>
  <si>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</si>
  <si>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</si>
  <si>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</si>
  <si>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</si>
  <si>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</si>
  <si>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</si>
  <si>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</si>
  <si>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</si>
  <si>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</si>
  <si>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</si>
  <si>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</si>
  <si>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</si>
  <si>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</si>
  <si>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</si>
  <si>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</si>
  <si>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</si>
  <si>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</si>
  <si>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</si>
  <si>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</si>
  <si>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</si>
  <si>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</si>
  <si>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</si>
  <si>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</si>
  <si>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</si>
  <si>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</si>
  <si>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</si>
  <si>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</si>
  <si>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</si>
  <si>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</si>
  <si>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</si>
  <si>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</si>
  <si>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</si>
  <si>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</si>
  <si>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</si>
  <si>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</si>
  <si>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</si>
  <si>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</si>
  <si>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</si>
  <si>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</si>
  <si>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</si>
  <si>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</si>
  <si>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</si>
  <si>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</si>
  <si>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</si>
  <si>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</si>
  <si>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</si>
  <si>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</si>
  <si>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</si>
  <si>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</si>
  <si>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</si>
  <si>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</si>
  <si>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</si>
  <si>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</si>
  <si>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</si>
  <si>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</si>
  <si>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</si>
  <si>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</si>
  <si>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</si>
  <si>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</si>
  <si>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</si>
  <si>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</si>
  <si>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</si>
  <si>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</si>
  <si>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</si>
  <si>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</si>
  <si>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</si>
  <si>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</si>
  <si>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</si>
  <si>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</si>
  <si>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</si>
  <si>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</si>
  <si>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</si>
  <si>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</si>
  <si>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</si>
  <si>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</si>
  <si>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</si>
  <si>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</si>
  <si>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</si>
  <si>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</si>
  <si>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</si>
  <si>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</si>
  <si>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</si>
  <si>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</si>
  <si>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</si>
  <si>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</si>
  <si>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</si>
  <si>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</si>
  <si>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</si>
  <si>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</si>
  <si>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</si>
  <si>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</si>
  <si>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</si>
  <si>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</si>
  <si>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</si>
  <si>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</si>
  <si>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</si>
  <si>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</si>
  <si>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</si>
  <si>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</si>
  <si>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</si>
  <si>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</si>
  <si>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</si>
  <si>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</si>
  <si>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</si>
  <si>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</si>
  <si>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</si>
  <si>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</si>
  <si>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</si>
  <si>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</si>
  <si>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</si>
  <si>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</si>
  <si>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</si>
  <si>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</si>
  <si>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</si>
  <si>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</si>
  <si>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</si>
  <si>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</si>
  <si>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</si>
  <si>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</si>
  <si>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</si>
  <si>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</si>
  <si>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</si>
  <si>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</si>
  <si>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</si>
  <si>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</si>
  <si>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</si>
  <si>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</si>
  <si>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</si>
  <si>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</si>
  <si>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</si>
  <si>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</si>
  <si>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</si>
  <si>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</si>
  <si>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</si>
  <si>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</si>
  <si>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</si>
  <si>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</si>
  <si>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</si>
  <si>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</si>
  <si>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</si>
  <si>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</si>
  <si>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</si>
  <si>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</si>
  <si>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</si>
  <si>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</si>
  <si>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</si>
  <si>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</si>
  <si>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</si>
  <si>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</si>
  <si>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</si>
  <si>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</si>
  <si>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</si>
  <si>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</si>
  <si>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</si>
  <si>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</si>
  <si>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</si>
  <si>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</si>
  <si>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</si>
  <si>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</si>
  <si>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</si>
  <si>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</si>
  <si>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</si>
  <si>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</si>
  <si>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</si>
  <si>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</si>
  <si>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</si>
  <si>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</si>
  <si>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</si>
  <si>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</si>
  <si>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</si>
  <si>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</si>
  <si>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</si>
  <si>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</si>
  <si>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</si>
  <si>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</si>
  <si>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</si>
  <si>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</si>
  <si>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</si>
  <si>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</si>
  <si>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</si>
  <si>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</si>
  <si>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</si>
  <si>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</si>
  <si>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</si>
  <si>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</si>
  <si>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</si>
  <si>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</si>
  <si>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</si>
  <si>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</si>
  <si>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</si>
  <si>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</si>
  <si>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</si>
  <si>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</si>
  <si>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</si>
  <si>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</si>
  <si>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</si>
  <si>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</si>
  <si>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</si>
  <si>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</si>
  <si>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</si>
  <si>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</si>
  <si>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</si>
  <si>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</si>
  <si>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</si>
  <si>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</si>
  <si>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</si>
  <si>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</si>
  <si>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</si>
  <si>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</si>
  <si>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</si>
  <si>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</si>
  <si>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</si>
  <si>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</si>
  <si>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</si>
  <si>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</si>
  <si>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</si>
  <si>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</si>
  <si>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</si>
  <si>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</si>
  <si>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</si>
  <si>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</si>
  <si>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</si>
  <si>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</si>
  <si>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</si>
  <si>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</si>
  <si>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</si>
  <si>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</si>
  <si>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</si>
  <si>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</si>
  <si>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</si>
  <si>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</si>
  <si>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</si>
  <si>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</si>
  <si>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</si>
  <si>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</si>
  <si>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</si>
  <si>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</si>
  <si>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</si>
  <si>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</si>
  <si>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</si>
  <si>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</si>
  <si>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</si>
  <si>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</si>
  <si>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</si>
  <si>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</si>
  <si>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</si>
  <si>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</si>
  <si>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</si>
  <si>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</si>
  <si>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</si>
  <si>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</si>
  <si>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</si>
  <si>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</si>
  <si>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</si>
  <si>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</si>
  <si>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</si>
  <si>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</si>
  <si>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</si>
  <si>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</si>
  <si>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</si>
  <si>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</si>
  <si>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</si>
  <si>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</si>
  <si>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</si>
  <si>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</si>
  <si>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</si>
  <si>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</si>
  <si>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</si>
  <si>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</si>
  <si>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</si>
  <si>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</si>
  <si>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</si>
  <si>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</si>
  <si>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</si>
  <si>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</si>
  <si>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</si>
  <si>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</si>
  <si>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</si>
  <si>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</si>
  <si>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</si>
  <si>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</si>
  <si>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</si>
  <si>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</si>
  <si>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</si>
  <si>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</si>
  <si>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</si>
  <si>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</si>
  <si>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</si>
  <si>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</si>
  <si>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</si>
  <si>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</si>
  <si>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</si>
  <si>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</si>
  <si>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</si>
  <si>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</si>
  <si>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</si>
  <si>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</si>
  <si>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</si>
  <si>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</si>
  <si>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</si>
  <si>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</si>
  <si>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</si>
  <si>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</si>
  <si>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</si>
  <si>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</si>
  <si>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</si>
  <si>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</si>
  <si>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</si>
  <si>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</si>
  <si>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</si>
  <si>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</si>
  <si>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</si>
  <si>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</si>
  <si>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</si>
  <si>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</si>
  <si>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</si>
  <si>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</si>
  <si>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</si>
  <si>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</si>
  <si>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</si>
  <si>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</si>
  <si>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</si>
  <si>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</si>
  <si>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</si>
  <si>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</si>
  <si>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</si>
  <si>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</si>
  <si>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</si>
  <si>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</si>
  <si>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</si>
  <si>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</si>
  <si>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</si>
  <si>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</si>
  <si>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</si>
  <si>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</si>
  <si>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</si>
  <si>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</si>
  <si>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</si>
  <si>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</si>
  <si>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</si>
  <si>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</si>
  <si>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</si>
  <si>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</si>
  <si>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</si>
  <si>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</si>
  <si>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</si>
  <si>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</si>
  <si>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</si>
  <si>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</si>
  <si>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</si>
  <si>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</si>
  <si>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</si>
  <si>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</si>
  <si>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</si>
  <si>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</si>
  <si>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</si>
  <si>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</si>
  <si>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</si>
  <si>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</si>
  <si>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</si>
  <si>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</si>
  <si>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</si>
  <si>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</si>
  <si>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</si>
  <si>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</si>
  <si>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</si>
  <si>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</si>
  <si>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</si>
  <si>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</si>
  <si>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</si>
  <si>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</si>
  <si>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</si>
  <si>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</si>
  <si>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</si>
  <si>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</si>
  <si>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</si>
  <si>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</si>
  <si>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</si>
  <si>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</si>
  <si>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</si>
  <si>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</si>
  <si>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</si>
  <si>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</si>
  <si>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</si>
  <si>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</si>
  <si>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</si>
  <si>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</si>
  <si>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</si>
  <si>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</si>
  <si>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</si>
  <si>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</si>
  <si>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</si>
  <si>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</si>
  <si>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</si>
  <si>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</si>
  <si>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</si>
  <si>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</si>
  <si>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</si>
  <si>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</si>
  <si>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</si>
  <si>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</si>
  <si>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</si>
  <si>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</si>
  <si>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</si>
  <si>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</si>
  <si>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</si>
  <si>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</si>
  <si>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</si>
  <si>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</si>
  <si>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</si>
  <si>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</si>
  <si>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</si>
  <si>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</si>
  <si>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</si>
  <si>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</si>
  <si>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</si>
  <si>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</si>
  <si>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</si>
  <si>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</si>
  <si>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</si>
  <si>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</si>
  <si>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</si>
  <si>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</si>
  <si>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</si>
  <si>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</si>
  <si>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</si>
  <si>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</si>
  <si>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</si>
  <si>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</si>
  <si>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</si>
  <si>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</si>
  <si>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</si>
  <si>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</si>
  <si>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</si>
  <si>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</si>
  <si>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</si>
  <si>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</si>
  <si>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</si>
  <si>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</si>
  <si>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</si>
  <si>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</si>
  <si>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</si>
  <si>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</si>
  <si>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</si>
  <si>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</si>
  <si>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</si>
  <si>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</si>
  <si>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</si>
  <si>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</si>
  <si>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</si>
  <si>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</si>
  <si>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</si>
  <si>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</si>
  <si>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</si>
  <si>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</si>
  <si>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</si>
  <si>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</si>
  <si>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</si>
  <si>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</si>
  <si>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</si>
  <si>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</si>
  <si>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</si>
  <si>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</si>
  <si>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</si>
  <si>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</si>
  <si>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</si>
  <si>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</si>
  <si>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</si>
  <si>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</si>
  <si>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</si>
  <si>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</si>
  <si>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</si>
  <si>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</si>
  <si>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</si>
  <si>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</si>
  <si>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</si>
  <si>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</si>
  <si>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</si>
  <si>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</si>
  <si>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</si>
  <si>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</si>
  <si>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</si>
  <si>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</si>
  <si>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</si>
  <si>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</si>
  <si>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</si>
  <si>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</si>
  <si>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</si>
  <si>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</si>
  <si>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</si>
  <si>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</si>
  <si>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</si>
  <si>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</si>
  <si>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</si>
  <si>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</si>
  <si>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</si>
  <si>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</si>
  <si>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</si>
  <si>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</si>
  <si>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</si>
  <si>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</si>
  <si>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</si>
  <si>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</si>
  <si>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</si>
  <si>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</si>
  <si>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</si>
  <si>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</si>
  <si>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</si>
  <si>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</si>
  <si>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</si>
  <si>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</si>
  <si>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</si>
  <si>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</si>
  <si>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</si>
  <si>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</si>
  <si>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</si>
  <si>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</si>
  <si>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</si>
  <si>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</si>
  <si>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</si>
  <si>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</si>
  <si>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</si>
  <si>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</si>
  <si>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</si>
  <si>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</si>
  <si>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</si>
  <si>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</si>
  <si>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</si>
  <si>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</si>
  <si>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</si>
  <si>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</si>
  <si>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</si>
  <si>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</si>
  <si>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</si>
  <si>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</si>
  <si>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</si>
  <si>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</si>
  <si>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</si>
  <si>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</si>
  <si>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</si>
  <si>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</si>
  <si>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</si>
  <si>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</si>
  <si>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</si>
  <si>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</si>
  <si>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</si>
  <si>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</si>
  <si>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</si>
  <si>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</si>
  <si>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</si>
  <si>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</si>
  <si>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</si>
  <si>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</si>
  <si>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</si>
  <si>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</si>
  <si>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</si>
  <si>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</si>
  <si>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</si>
  <si>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</si>
  <si>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</si>
  <si>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</si>
  <si>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</si>
  <si>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</si>
  <si>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</si>
  <si>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</si>
  <si>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</si>
  <si>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</si>
  <si>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</si>
  <si>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</si>
  <si>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</si>
  <si>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</si>
  <si>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</si>
  <si>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</si>
  <si>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</si>
  <si>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</si>
  <si>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</si>
  <si>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</si>
  <si>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</si>
  <si>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</si>
  <si>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</si>
  <si>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</si>
  <si>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</si>
  <si>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</si>
  <si>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</si>
  <si>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</si>
  <si>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</si>
  <si>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</si>
  <si>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</si>
  <si>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</si>
  <si>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</si>
  <si>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</si>
  <si>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</si>
  <si>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</si>
  <si>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</si>
  <si>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</si>
  <si>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</si>
  <si>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</si>
  <si>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</si>
  <si>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</si>
  <si>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</si>
  <si>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</si>
  <si>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</si>
  <si>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</si>
  <si>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</si>
  <si>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</si>
  <si>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</si>
  <si>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</si>
  <si>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</si>
  <si>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</si>
  <si>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</si>
  <si>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</si>
  <si>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</si>
  <si>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</si>
  <si>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</si>
  <si>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</si>
  <si>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</si>
  <si>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</si>
  <si>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</si>
  <si>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</si>
  <si>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</si>
  <si>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</si>
  <si>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</si>
  <si>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</si>
  <si>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</si>
  <si>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</si>
  <si>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</si>
  <si>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</si>
  <si>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</si>
  <si>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</si>
  <si>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</si>
  <si>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</si>
  <si>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</si>
  <si>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</si>
  <si>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</si>
  <si>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</si>
  <si>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</si>
  <si>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</si>
  <si>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</si>
  <si>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</si>
  <si>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</si>
  <si>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</si>
  <si>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</si>
  <si>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</si>
  <si>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</si>
  <si>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</si>
  <si>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</si>
  <si>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</si>
  <si>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</si>
  <si>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</si>
  <si>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</si>
  <si>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</si>
  <si>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</si>
  <si>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</si>
  <si>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</si>
  <si>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</si>
  <si>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</si>
  <si>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</si>
  <si>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</si>
  <si>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</si>
  <si>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</si>
  <si>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</si>
  <si>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</si>
  <si>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</si>
  <si>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</si>
  <si>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</si>
  <si>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</si>
  <si>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</si>
  <si>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</si>
  <si>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</si>
  <si>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</si>
  <si>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</si>
  <si>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</si>
  <si>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</si>
  <si>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</si>
  <si>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</si>
  <si>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</si>
  <si>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</si>
  <si>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</si>
  <si>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</si>
  <si>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</si>
  <si>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</si>
  <si>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</si>
  <si>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</si>
  <si>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</si>
  <si>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</si>
  <si>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</si>
  <si>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</si>
  <si>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</si>
  <si>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</si>
  <si>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NVE Corporation</t>
  </si>
  <si>
    <t>NVE Compliance Dept.</t>
  </si>
  <si>
    <t>compliance@nve.com</t>
  </si>
  <si>
    <t>952-829-9217</t>
  </si>
  <si>
    <t>Daniel A. Baker</t>
  </si>
  <si>
    <t>President &amp; CEO</t>
  </si>
  <si>
    <t>100%</t>
  </si>
  <si>
    <t>ALL NVE Products</t>
  </si>
  <si>
    <t>Isolators and Sensors</t>
  </si>
  <si>
    <t>Fairless Hills, Pennsylvania</t>
  </si>
  <si>
    <t/>
  </si>
  <si>
    <t>Warwick, Rhode Island</t>
  </si>
  <si>
    <t>Pforzheim, Baden-Württemberg</t>
  </si>
  <si>
    <t>Fuchu, Tokyo</t>
  </si>
  <si>
    <t>Almalyk, Toshkent</t>
  </si>
  <si>
    <t>Nova Lima, Minas Gerais</t>
  </si>
  <si>
    <t>Mendrisio, Ticino</t>
  </si>
  <si>
    <t>Bando, Ibaraki, Japan</t>
  </si>
  <si>
    <t>Brampton, Ontario</t>
  </si>
  <si>
    <t>Salt Lake City, Utah</t>
  </si>
  <si>
    <t>Tamura, Fukushima</t>
  </si>
  <si>
    <t>Hamburg, Hamburg</t>
  </si>
  <si>
    <t>Quezon City, Rizal</t>
  </si>
  <si>
    <t>Skelleftehamn, Västerbottens län [SE-24]</t>
  </si>
  <si>
    <t>Montréal, Quebec</t>
  </si>
  <si>
    <t>Arezzo, Toscana</t>
  </si>
  <si>
    <t>Chiyoda, Tokyo</t>
  </si>
  <si>
    <t>Manaus, Amazonas</t>
  </si>
  <si>
    <t>Kosaka, Akita</t>
  </si>
  <si>
    <t>Gimpo, Gyeonggi-do</t>
  </si>
  <si>
    <t>Honjo, Saitama</t>
  </si>
  <si>
    <t>Kazuno, Akita</t>
  </si>
  <si>
    <t>Okayama, Okayama</t>
  </si>
  <si>
    <t>Kaohsiung City, Kaohsiung</t>
  </si>
  <si>
    <t>Bomba Mbili, Geita</t>
  </si>
  <si>
    <t>Medellín, Antioquia</t>
  </si>
  <si>
    <t>Gold Corporation - The Perth Mint</t>
  </si>
  <si>
    <t>Newburn, Western Australia</t>
  </si>
  <si>
    <t>Hanau, Hessen</t>
  </si>
  <si>
    <t>Fanling, Hong Kong SAR</t>
  </si>
  <si>
    <t>Hohhot, Nei Mongol Zizhiqu</t>
  </si>
  <si>
    <t>Soka, Saitama</t>
  </si>
  <si>
    <t>Kuyumcukent, İstanbul</t>
  </si>
  <si>
    <t>Osaka, Osaka</t>
  </si>
  <si>
    <t>Guixi City, Jiangxi Sheng</t>
  </si>
  <si>
    <t>JX Advanced Metals Corporation</t>
  </si>
  <si>
    <t>Ōita, Ôita</t>
  </si>
  <si>
    <t>Ust-Kamenogorsk, Qaraghandy oblysy</t>
  </si>
  <si>
    <t>Magna, Utah</t>
  </si>
  <si>
    <t>Lubin, Dolnośląskie</t>
  </si>
  <si>
    <t>Sayama, Saitama</t>
  </si>
  <si>
    <t>Gangnam, Seoul-teukbyeolsi</t>
  </si>
  <si>
    <t>Onsan-eup, Ulsan-gwangyeoksi</t>
  </si>
  <si>
    <t>Seo-gu, Incheon-gwangyeoksi</t>
  </si>
  <si>
    <t>Buffalo, New York</t>
  </si>
  <si>
    <t>Iruma, Saitama</t>
  </si>
  <si>
    <t>Kempton Park, Gauteng</t>
  </si>
  <si>
    <t>Kwai Chung, Hong Kong SAR</t>
  </si>
  <si>
    <t>Singapore, South West</t>
  </si>
  <si>
    <t>Suzhou Industrial Park, Jiangsu Sheng</t>
  </si>
  <si>
    <t>Marin, Neuchâtel</t>
  </si>
  <si>
    <t>North Attleboro, Massachusetts</t>
  </si>
  <si>
    <t>Torreon, Coahuila de Zaragoza</t>
  </si>
  <si>
    <t>Tokyo, Tokyo</t>
  </si>
  <si>
    <t>Takehara, Hiroshima</t>
  </si>
  <si>
    <t>Geneva, Genève</t>
  </si>
  <si>
    <t>Mewat, Haryāna</t>
  </si>
  <si>
    <t>Bahçelievler, İstanbul</t>
  </si>
  <si>
    <t>Navoi, Navoiy</t>
  </si>
  <si>
    <t>Pyeongtaek-si, Gyeonggi-do</t>
  </si>
  <si>
    <t>Noda, Chiba</t>
  </si>
  <si>
    <t>Nara-shi, Nara</t>
  </si>
  <si>
    <t>Mejillones, Antofagasta</t>
  </si>
  <si>
    <t>Jakarta, Jakarta Raya</t>
  </si>
  <si>
    <t>La Chaux-de-Fonds, Neuchâtel</t>
  </si>
  <si>
    <t>Germiston, Gauteng</t>
  </si>
  <si>
    <t>Moerdijk, Noord-Brabant</t>
  </si>
  <si>
    <t>Ottawa, Ontario</t>
  </si>
  <si>
    <t>Vestec, Praha-západ</t>
  </si>
  <si>
    <t>Madrid, Madrid, Comunidad de</t>
  </si>
  <si>
    <t>Laizhou, Shandong Sheng</t>
  </si>
  <si>
    <t>Zhaoyuan, Shandong Sheng</t>
  </si>
  <si>
    <t>Chengdu, Sichuan Sheng</t>
  </si>
  <si>
    <t>Tainan City, Tainan</t>
  </si>
  <si>
    <t>Saijo, Wehime</t>
  </si>
  <si>
    <t>Gunsan-si, Jeollabuk-do</t>
  </si>
  <si>
    <t>Capolona, Toscana</t>
  </si>
  <si>
    <t>Hiratsuka, Kanagawa</t>
  </si>
  <si>
    <t>Kuki, Saitama</t>
  </si>
  <si>
    <t>Astana, Almaty</t>
  </si>
  <si>
    <t>Hoboken, Antwerpen</t>
  </si>
  <si>
    <t>Alden, New York</t>
  </si>
  <si>
    <t>Balerna, Ticino</t>
  </si>
  <si>
    <t>Pforzeim, Baden-Wurttemberg</t>
  </si>
  <si>
    <t>Konan, Kochi</t>
  </si>
  <si>
    <t>Sagamihara, Kanagawa</t>
  </si>
  <si>
    <t>Sanmenxia, Henan Sheng</t>
  </si>
  <si>
    <t>Platinum</t>
  </si>
  <si>
    <t>CID004603</t>
  </si>
  <si>
    <t>Impala Platinum - Base Metal Refinery (BMR)</t>
  </si>
  <si>
    <t>CID004717</t>
  </si>
  <si>
    <t>São João del Rei, Minas Gerais</t>
  </si>
  <si>
    <t>Lincolnton, North Carolina</t>
  </si>
  <si>
    <t>Jiangmen, Guangdong Sheng</t>
  </si>
  <si>
    <t>Zhuzhou, Hunan Sheng</t>
  </si>
  <si>
    <t>Aizuwakamatsu, Fukushima</t>
  </si>
  <si>
    <t>Boyertown, Pennsylvania</t>
  </si>
  <si>
    <t>Yingde, Guangdong Sheng</t>
  </si>
  <si>
    <t>Hengyang, Hunan Sheng</t>
  </si>
  <si>
    <t>Fengxin, Jiangxi Sheng</t>
  </si>
  <si>
    <t>Yi Chun City, Jiangxi Sheng</t>
  </si>
  <si>
    <t>Jiujiang, Jiangxi Sheng</t>
  </si>
  <si>
    <t>Matamoros, Tamaulipas</t>
  </si>
  <si>
    <t>Newton, Massachusetts</t>
  </si>
  <si>
    <t>District Raigad, Mahārāshtra</t>
  </si>
  <si>
    <t>Presidente Figueiredo, Amazonas</t>
  </si>
  <si>
    <t>Omuta, Fukuoka</t>
  </si>
  <si>
    <t>Shizuishan City, Ningxia Huizi Zizhiqu</t>
  </si>
  <si>
    <t>Sillamäe, Ida-Virumaa</t>
  </si>
  <si>
    <t>São João del Rei, Minas gerais</t>
  </si>
  <si>
    <t>Yancheng City, Jiangsu Sheng</t>
  </si>
  <si>
    <t>Harima, Hyogo</t>
  </si>
  <si>
    <t>Map Ta Phut, Rayong</t>
  </si>
  <si>
    <t>Goslar, Niedersachsen</t>
  </si>
  <si>
    <t>Mito, Ibaraki</t>
  </si>
  <si>
    <t>Laufenburg, Baden-Württemberg</t>
  </si>
  <si>
    <t>Croydon, Pennsylvania</t>
  </si>
  <si>
    <t>Altoona, Pennsylvania</t>
  </si>
  <si>
    <t>Beerse, Antwerpen</t>
  </si>
  <si>
    <t>Berango, Bizkaia</t>
  </si>
  <si>
    <t>Chenzhou, Hunan Sheng</t>
  </si>
  <si>
    <t>Chifeng, Nei Mongol Zizhiqu</t>
  </si>
  <si>
    <t>Laibin, Guangxi Zhuangzu Zizhiqu</t>
  </si>
  <si>
    <t>São José, Santa Catarina</t>
  </si>
  <si>
    <t>Toledo, Toledo</t>
  </si>
  <si>
    <t>CID002570</t>
  </si>
  <si>
    <t>CV Ayi Jaya</t>
  </si>
  <si>
    <t>Sungailiat, Kepulauan Bangka Belitung</t>
  </si>
  <si>
    <t>Oruro, Oruro</t>
  </si>
  <si>
    <t>Ariquemes, Rondônia</t>
  </si>
  <si>
    <t>Chmielów, Podkarpackie</t>
  </si>
  <si>
    <t>Gejiu, Yunnan Sheng</t>
  </si>
  <si>
    <t>Greenbushes, Western Australia</t>
  </si>
  <si>
    <t>Chaozhou, Guangdong Sheng</t>
  </si>
  <si>
    <t>Ganzhou, Jiangxi Sheng</t>
  </si>
  <si>
    <t>Kigali, City of Kigali</t>
  </si>
  <si>
    <t>Butterworth, Pulau Pinang</t>
  </si>
  <si>
    <t>Port Klang, Selangor</t>
  </si>
  <si>
    <t>Twinsburg, Ohio</t>
  </si>
  <si>
    <t>Bairro Guarapiranga, Pirapora do Bom Jesus City, São Paulo</t>
  </si>
  <si>
    <t>Lubumbashi, Haut-Katanga</t>
  </si>
  <si>
    <t>Paracas, Ika</t>
  </si>
  <si>
    <t>Sriracha, Chon Buri</t>
  </si>
  <si>
    <t>Rosario, Cavite</t>
  </si>
  <si>
    <t>Bangka, Indonesia</t>
  </si>
  <si>
    <t>Pangkalan Baru, Kepulauan Bangka Belitung</t>
  </si>
  <si>
    <t>Batam, Kepulauan Riau</t>
  </si>
  <si>
    <t>Pangkalpinang, Kepulauan Bangka Belitung</t>
  </si>
  <si>
    <t>Pangkal Pinang, Kepulauan Bangka Belitung</t>
  </si>
  <si>
    <t>Kundur, Riau</t>
  </si>
  <si>
    <t>Mentok, Kepulauan Bangka Belitung</t>
  </si>
  <si>
    <t>Taoyuan, Taoyuan</t>
  </si>
  <si>
    <t>Piracicaba, São Paulo</t>
  </si>
  <si>
    <t>Hiroshima, Hirosima</t>
  </si>
  <si>
    <t>Amphur Muang, Phuket</t>
  </si>
  <si>
    <t>West Chester, Pennsylvania</t>
  </si>
  <si>
    <t>Mbarara, Western</t>
  </si>
  <si>
    <t>Toyama City, Toyama</t>
  </si>
  <si>
    <t>Vinh Bao District, Hai Phong</t>
  </si>
  <si>
    <t>Luoyang, Henan Sheng</t>
  </si>
  <si>
    <t>Araquari, Santa Catarina</t>
  </si>
  <si>
    <t>Longyan, Fujian Sheng</t>
  </si>
  <si>
    <t>Towanda, Pennsylvania</t>
  </si>
  <si>
    <t>Goslar, Lower Saxony</t>
  </si>
  <si>
    <t>Shenzhen, Guangdong Sheng</t>
  </si>
  <si>
    <t>Akita City, Akita</t>
  </si>
  <si>
    <t>Xiushui, Jiangxi Sheng</t>
  </si>
  <si>
    <t>Tonggu, Jiangxi Sheng</t>
  </si>
  <si>
    <t>Chinese Taipei</t>
  </si>
  <si>
    <t>Song Cau Town, Phú Yên</t>
  </si>
  <si>
    <t>Fallon, Nevada</t>
  </si>
  <si>
    <t>Huntsville, Alabama</t>
  </si>
  <si>
    <t>Fangliao, Pingtung</t>
  </si>
  <si>
    <t>Wujie, Yilan</t>
  </si>
  <si>
    <t>Nanfeng Xiaozhai, Yunnan Sheng</t>
  </si>
  <si>
    <t>Dai Tu, Thái Nguyên</t>
  </si>
  <si>
    <t>Depew, New York</t>
  </si>
  <si>
    <t>San Simon, Pampanga</t>
  </si>
  <si>
    <t>St. Martin i-S, Steiermark</t>
  </si>
  <si>
    <t>Xiamen, Fujian Sheng</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</si>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</sst>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7">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ont>
        <color auto="1"/>
      </font>
      <fill>
        <patternFill>
          <bgColor indexed="1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theme="0" tint="-0.34995574816125979"/>
        </patternFill>
      </fill>
    </dxf>
    <dxf>
      <font>
        <color auto="1"/>
      </font>
      <fill>
        <patternFill>
          <bgColor indexed="1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4"/>
      <c r="B2" s="5" t="s">
        <v>818</v>
      </c>
      <c r="C2" s="3"/>
      <c r="D2" s="175"/>
      <c r="E2" s="3"/>
      <c r="F2" s="3"/>
      <c r="G2" s="25"/>
    </row>
    <row r="3" spans="1:7">
      <c r="A3" s="304"/>
      <c r="B3" s="3" t="s">
        <v>811</v>
      </c>
      <c r="C3" s="5"/>
      <c r="D3" s="176"/>
      <c r="E3" s="3"/>
      <c r="F3" s="5"/>
      <c r="G3" s="25"/>
    </row>
    <row r="4" spans="1:7" ht="15.75">
      <c r="A4" s="304"/>
      <c r="B4" s="30" t="s">
        <v>820</v>
      </c>
      <c r="C4" s="6"/>
      <c r="D4" s="177"/>
      <c r="E4" s="3"/>
      <c r="F4" s="6"/>
      <c r="G4" s="25"/>
    </row>
    <row r="5" spans="1:7">
      <c r="A5" s="304"/>
      <c r="B5" s="29" t="s">
        <v>1009</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821</v>
      </c>
      <c r="C9" s="307"/>
      <c r="D9" s="307"/>
      <c r="E9" s="307"/>
      <c r="F9" s="307"/>
      <c r="G9" s="25"/>
    </row>
    <row r="10" spans="1:7" ht="27" customHeight="1">
      <c r="A10" s="304"/>
      <c r="B10" s="308" t="s">
        <v>425</v>
      </c>
      <c r="C10" s="308"/>
      <c r="D10" s="308"/>
      <c r="E10" s="308"/>
      <c r="F10" s="308"/>
      <c r="G10" s="25"/>
    </row>
    <row r="11" spans="1:7" ht="27" customHeight="1">
      <c r="A11" s="304"/>
      <c r="B11" s="309"/>
      <c r="C11" s="309"/>
      <c r="D11" s="309"/>
      <c r="E11" s="309"/>
      <c r="F11" s="309"/>
      <c r="G11" s="25"/>
    </row>
    <row r="12" spans="1:7">
      <c r="A12" s="304"/>
      <c r="B12" s="31" t="s">
        <v>819</v>
      </c>
      <c r="C12" s="32" t="s">
        <v>822</v>
      </c>
      <c r="D12" s="179" t="s">
        <v>823</v>
      </c>
      <c r="E12" s="32" t="s">
        <v>595</v>
      </c>
      <c r="F12" s="32" t="s">
        <v>596</v>
      </c>
      <c r="G12" s="25"/>
    </row>
    <row r="13" spans="1:7" ht="33.75">
      <c r="A13" s="304"/>
      <c r="B13" s="2">
        <v>1</v>
      </c>
      <c r="C13" s="27" t="s">
        <v>1057</v>
      </c>
      <c r="D13" s="28" t="s">
        <v>847</v>
      </c>
      <c r="E13" s="163" t="s">
        <v>824</v>
      </c>
      <c r="F13" s="163"/>
      <c r="G13" s="25"/>
    </row>
    <row r="14" spans="1:7" ht="33.75">
      <c r="A14" s="304"/>
      <c r="B14" s="2">
        <v>2</v>
      </c>
      <c r="C14" s="27" t="s">
        <v>1057</v>
      </c>
      <c r="D14" s="28" t="s">
        <v>994</v>
      </c>
      <c r="E14" s="163" t="s">
        <v>515</v>
      </c>
      <c r="F14" s="163" t="s">
        <v>516</v>
      </c>
      <c r="G14" s="25"/>
    </row>
    <row r="15" spans="1:7" ht="89.1" customHeight="1">
      <c r="A15" s="304"/>
      <c r="B15" s="310">
        <v>2.0099999999999998</v>
      </c>
      <c r="C15" s="301" t="s">
        <v>1057</v>
      </c>
      <c r="D15" s="313" t="s">
        <v>2198</v>
      </c>
      <c r="E15" s="164" t="s">
        <v>597</v>
      </c>
      <c r="F15" s="164" t="s">
        <v>600</v>
      </c>
      <c r="G15" s="25"/>
    </row>
    <row r="16" spans="1:7" ht="99" customHeight="1">
      <c r="A16" s="304"/>
      <c r="B16" s="311"/>
      <c r="C16" s="302"/>
      <c r="D16" s="314"/>
      <c r="E16" s="165"/>
      <c r="F16" s="165" t="s">
        <v>598</v>
      </c>
      <c r="G16" s="25"/>
    </row>
    <row r="17" spans="1:7" ht="63" customHeight="1">
      <c r="A17" s="304"/>
      <c r="B17" s="312"/>
      <c r="C17" s="303"/>
      <c r="D17" s="315"/>
      <c r="E17" s="27"/>
      <c r="F17" s="27" t="s">
        <v>599</v>
      </c>
      <c r="G17" s="25"/>
    </row>
    <row r="18" spans="1:7" ht="117" customHeight="1">
      <c r="A18" s="304"/>
      <c r="B18" s="310">
        <v>2.02</v>
      </c>
      <c r="C18" s="301" t="s">
        <v>1057</v>
      </c>
      <c r="D18" s="313" t="s">
        <v>2199</v>
      </c>
      <c r="E18" s="164" t="s">
        <v>426</v>
      </c>
      <c r="F18" s="164" t="s">
        <v>510</v>
      </c>
      <c r="G18" s="25"/>
    </row>
    <row r="19" spans="1:7" ht="71.099999999999994" customHeight="1">
      <c r="A19" s="304"/>
      <c r="B19" s="311"/>
      <c r="C19" s="302"/>
      <c r="D19" s="314"/>
      <c r="E19" s="165" t="s">
        <v>514</v>
      </c>
      <c r="F19" s="165" t="s">
        <v>427</v>
      </c>
      <c r="G19" s="25"/>
    </row>
    <row r="20" spans="1:7" ht="90.75" customHeight="1">
      <c r="A20" s="304"/>
      <c r="B20" s="311"/>
      <c r="C20" s="302"/>
      <c r="D20" s="314"/>
      <c r="E20" s="165"/>
      <c r="F20" s="165" t="s">
        <v>602</v>
      </c>
      <c r="G20" s="25"/>
    </row>
    <row r="21" spans="1:7" ht="74.25" customHeight="1">
      <c r="A21" s="304"/>
      <c r="B21" s="312"/>
      <c r="C21" s="303"/>
      <c r="D21" s="315"/>
      <c r="E21" s="27"/>
      <c r="F21" s="27" t="s">
        <v>601</v>
      </c>
      <c r="G21" s="25"/>
    </row>
    <row r="22" spans="1:7" ht="90" customHeight="1">
      <c r="A22" s="304"/>
      <c r="B22" s="295">
        <v>2.0299999999999998</v>
      </c>
      <c r="C22" s="295" t="s">
        <v>794</v>
      </c>
      <c r="D22" s="298" t="s">
        <v>2200</v>
      </c>
      <c r="E22" s="301" t="s">
        <v>424</v>
      </c>
      <c r="F22" s="164" t="s">
        <v>447</v>
      </c>
      <c r="G22" s="25"/>
    </row>
    <row r="23" spans="1:7" ht="109.5" customHeight="1">
      <c r="A23" s="304"/>
      <c r="B23" s="296"/>
      <c r="C23" s="296"/>
      <c r="D23" s="299"/>
      <c r="E23" s="302"/>
      <c r="F23" s="165" t="s">
        <v>795</v>
      </c>
      <c r="G23" s="25"/>
    </row>
    <row r="24" spans="1:7" ht="74.25" customHeight="1">
      <c r="A24" s="304"/>
      <c r="B24" s="297"/>
      <c r="C24" s="297"/>
      <c r="D24" s="300"/>
      <c r="E24" s="303"/>
      <c r="F24" s="27" t="s">
        <v>423</v>
      </c>
      <c r="G24" s="25"/>
    </row>
    <row r="25" spans="1:7" ht="72" customHeight="1">
      <c r="A25" s="304"/>
      <c r="B25" s="2" t="s">
        <v>445</v>
      </c>
      <c r="C25" s="27" t="s">
        <v>446</v>
      </c>
      <c r="D25" s="28" t="s">
        <v>2201</v>
      </c>
      <c r="E25" s="27" t="s">
        <v>2196</v>
      </c>
      <c r="F25" s="27" t="s">
        <v>448</v>
      </c>
      <c r="G25" s="25"/>
    </row>
    <row r="26" spans="1:7" ht="98.1" customHeight="1">
      <c r="A26" s="304"/>
      <c r="B26" s="292">
        <v>3</v>
      </c>
      <c r="C26" s="310" t="s">
        <v>66</v>
      </c>
      <c r="D26" s="313" t="s">
        <v>2202</v>
      </c>
      <c r="E26" s="301" t="s">
        <v>0</v>
      </c>
      <c r="F26" s="164" t="s">
        <v>60</v>
      </c>
      <c r="G26" s="25"/>
    </row>
    <row r="27" spans="1:7" ht="90" customHeight="1">
      <c r="A27" s="304"/>
      <c r="B27" s="293"/>
      <c r="C27" s="311"/>
      <c r="D27" s="314"/>
      <c r="E27" s="302"/>
      <c r="F27" s="165" t="s">
        <v>55</v>
      </c>
      <c r="G27" s="25"/>
    </row>
    <row r="28" spans="1:7" ht="19.350000000000001" customHeight="1">
      <c r="A28" s="304"/>
      <c r="B28" s="293"/>
      <c r="C28" s="311"/>
      <c r="D28" s="314"/>
      <c r="E28" s="302"/>
      <c r="F28" s="165" t="s">
        <v>56</v>
      </c>
      <c r="G28" s="25"/>
    </row>
    <row r="29" spans="1:7" ht="74.45" customHeight="1">
      <c r="A29" s="304"/>
      <c r="B29" s="293"/>
      <c r="C29" s="311"/>
      <c r="D29" s="314"/>
      <c r="E29" s="302"/>
      <c r="F29" s="165" t="s">
        <v>57</v>
      </c>
      <c r="G29" s="25"/>
    </row>
    <row r="30" spans="1:7" ht="62.45" customHeight="1">
      <c r="A30" s="304"/>
      <c r="B30" s="293"/>
      <c r="C30" s="311"/>
      <c r="D30" s="314"/>
      <c r="E30" s="302"/>
      <c r="F30" s="165" t="s">
        <v>58</v>
      </c>
      <c r="G30" s="25"/>
    </row>
    <row r="31" spans="1:7" ht="81" customHeight="1">
      <c r="A31" s="304"/>
      <c r="B31" s="293"/>
      <c r="C31" s="311"/>
      <c r="D31" s="314"/>
      <c r="E31" s="302"/>
      <c r="F31" s="165" t="s">
        <v>59</v>
      </c>
      <c r="G31" s="25"/>
    </row>
    <row r="32" spans="1:7" ht="48.75" customHeight="1">
      <c r="A32" s="304"/>
      <c r="B32" s="293"/>
      <c r="C32" s="311"/>
      <c r="D32" s="314"/>
      <c r="E32" s="302"/>
      <c r="F32" s="165" t="s">
        <v>62</v>
      </c>
      <c r="G32" s="25"/>
    </row>
    <row r="33" spans="1:7" ht="98.45" customHeight="1">
      <c r="A33" s="304"/>
      <c r="B33" s="293"/>
      <c r="C33" s="311"/>
      <c r="D33" s="314"/>
      <c r="E33" s="302"/>
      <c r="F33" s="165" t="s">
        <v>61</v>
      </c>
      <c r="G33" s="25"/>
    </row>
    <row r="34" spans="1:7" ht="89.1" customHeight="1">
      <c r="A34" s="304"/>
      <c r="B34" s="293"/>
      <c r="C34" s="311"/>
      <c r="D34" s="314"/>
      <c r="E34" s="302"/>
      <c r="F34" s="165" t="s">
        <v>63</v>
      </c>
      <c r="G34" s="25"/>
    </row>
    <row r="35" spans="1:7" ht="29.1" customHeight="1">
      <c r="A35" s="304"/>
      <c r="B35" s="293"/>
      <c r="C35" s="311"/>
      <c r="D35" s="314"/>
      <c r="E35" s="302"/>
      <c r="F35" s="165" t="s">
        <v>64</v>
      </c>
      <c r="G35" s="25"/>
    </row>
    <row r="36" spans="1:7" ht="126.75">
      <c r="A36" s="304"/>
      <c r="B36" s="294"/>
      <c r="C36" s="312"/>
      <c r="D36" s="315"/>
      <c r="E36" s="303"/>
      <c r="F36" s="166" t="s">
        <v>65</v>
      </c>
      <c r="G36" s="25"/>
    </row>
    <row r="37" spans="1:7" ht="112.5">
      <c r="A37" s="304"/>
      <c r="B37" s="141">
        <v>3.01</v>
      </c>
      <c r="C37" s="142" t="s">
        <v>66</v>
      </c>
      <c r="D37" s="28" t="s">
        <v>2203</v>
      </c>
      <c r="E37" s="167" t="s">
        <v>1294</v>
      </c>
      <c r="F37" s="168" t="s">
        <v>1396</v>
      </c>
      <c r="G37" s="25"/>
    </row>
    <row r="38" spans="1:7" ht="101.25">
      <c r="A38" s="304"/>
      <c r="B38" s="141">
        <v>3.02</v>
      </c>
      <c r="C38" s="142" t="s">
        <v>1326</v>
      </c>
      <c r="D38" s="28" t="s">
        <v>2204</v>
      </c>
      <c r="E38" s="167" t="s">
        <v>1341</v>
      </c>
      <c r="F38" s="168" t="s">
        <v>1397</v>
      </c>
      <c r="G38" s="25"/>
    </row>
    <row r="39" spans="1:7" ht="101.25">
      <c r="A39" s="304"/>
      <c r="B39" s="150">
        <v>4</v>
      </c>
      <c r="C39" s="149" t="s">
        <v>1492</v>
      </c>
      <c r="D39" s="28" t="s">
        <v>2205</v>
      </c>
      <c r="E39" s="27" t="s">
        <v>2151</v>
      </c>
      <c r="F39" s="27" t="s">
        <v>1493</v>
      </c>
      <c r="G39" s="25"/>
    </row>
    <row r="40" spans="1:7" ht="56.25">
      <c r="A40" s="304"/>
      <c r="B40" s="141">
        <v>4.01</v>
      </c>
      <c r="C40" s="149" t="s">
        <v>1492</v>
      </c>
      <c r="D40" s="28" t="s">
        <v>2207</v>
      </c>
      <c r="E40" s="27" t="s">
        <v>2163</v>
      </c>
      <c r="F40" s="27" t="s">
        <v>2167</v>
      </c>
      <c r="G40" s="25"/>
    </row>
    <row r="41" spans="1:7" ht="56.25">
      <c r="A41" s="304"/>
      <c r="B41" s="141" t="s">
        <v>2194</v>
      </c>
      <c r="C41" s="149" t="s">
        <v>1492</v>
      </c>
      <c r="D41" s="28" t="s">
        <v>2206</v>
      </c>
      <c r="E41" s="27" t="s">
        <v>2197</v>
      </c>
      <c r="F41" s="27" t="s">
        <v>2195</v>
      </c>
      <c r="G41" s="25"/>
    </row>
    <row r="42" spans="1:7" ht="56.25">
      <c r="A42" s="304"/>
      <c r="B42" s="141" t="s">
        <v>2228</v>
      </c>
      <c r="C42" s="149" t="s">
        <v>1492</v>
      </c>
      <c r="D42" s="28" t="s">
        <v>2233</v>
      </c>
      <c r="E42" s="27" t="s">
        <v>2196</v>
      </c>
      <c r="F42" s="27" t="s">
        <v>2229</v>
      </c>
      <c r="G42" s="25"/>
    </row>
    <row r="43" spans="1:7" ht="123.75">
      <c r="A43" s="304"/>
      <c r="B43" s="160">
        <v>4.0999999999999996</v>
      </c>
      <c r="C43" s="149" t="s">
        <v>2232</v>
      </c>
      <c r="D43" s="161">
        <v>42867</v>
      </c>
      <c r="E43" s="169" t="s">
        <v>2235</v>
      </c>
      <c r="F43" s="27" t="s">
        <v>2234</v>
      </c>
      <c r="G43" s="25"/>
    </row>
    <row r="44" spans="1:7" ht="78.75">
      <c r="A44" s="304"/>
      <c r="B44" s="160">
        <v>4.2</v>
      </c>
      <c r="C44" s="149" t="s">
        <v>2232</v>
      </c>
      <c r="D44" s="161">
        <v>42704</v>
      </c>
      <c r="E44" s="169" t="s">
        <v>2431</v>
      </c>
      <c r="F44" s="27" t="s">
        <v>2406</v>
      </c>
      <c r="G44" s="25"/>
    </row>
    <row r="45" spans="1:7" ht="157.5">
      <c r="A45" s="304"/>
      <c r="B45" s="202">
        <v>5</v>
      </c>
      <c r="C45" s="149" t="s">
        <v>2232</v>
      </c>
      <c r="D45" s="161">
        <v>42867</v>
      </c>
      <c r="E45" s="169" t="s">
        <v>12652</v>
      </c>
      <c r="F45" s="27" t="s">
        <v>12374</v>
      </c>
      <c r="G45" s="25"/>
    </row>
    <row r="46" spans="1:7" ht="45">
      <c r="A46" s="304"/>
      <c r="B46" s="160">
        <v>5.01</v>
      </c>
      <c r="C46" s="149" t="s">
        <v>2232</v>
      </c>
      <c r="D46" s="161">
        <v>42907</v>
      </c>
      <c r="E46" s="169" t="s">
        <v>15329</v>
      </c>
      <c r="F46" s="27" t="s">
        <v>12374</v>
      </c>
      <c r="G46" s="25"/>
    </row>
    <row r="47" spans="1:7" ht="67.5">
      <c r="A47" s="304"/>
      <c r="B47" s="160">
        <v>5.0999999999999996</v>
      </c>
      <c r="C47" s="149" t="s">
        <v>2232</v>
      </c>
      <c r="D47" s="161">
        <v>43070</v>
      </c>
      <c r="E47" s="169" t="s">
        <v>12862</v>
      </c>
      <c r="F47" s="27" t="s">
        <v>12863</v>
      </c>
      <c r="G47" s="25"/>
    </row>
    <row r="48" spans="1:7" ht="56.25">
      <c r="A48" s="304"/>
      <c r="B48" s="160">
        <v>5.1100000000000003</v>
      </c>
      <c r="C48" s="149" t="s">
        <v>13097</v>
      </c>
      <c r="D48" s="161">
        <v>43217</v>
      </c>
      <c r="E48" s="169" t="s">
        <v>13199</v>
      </c>
      <c r="F48" s="27" t="s">
        <v>13124</v>
      </c>
      <c r="G48" s="25"/>
    </row>
    <row r="49" spans="1:7" ht="56.25">
      <c r="A49" s="304"/>
      <c r="B49" s="160">
        <v>5.12</v>
      </c>
      <c r="C49" s="149" t="s">
        <v>13097</v>
      </c>
      <c r="D49" s="161">
        <v>43581</v>
      </c>
      <c r="E49" s="169" t="s">
        <v>13199</v>
      </c>
      <c r="F49" s="27" t="s">
        <v>13741</v>
      </c>
      <c r="G49" s="25"/>
    </row>
    <row r="50" spans="1:7" ht="78.75">
      <c r="A50" s="304"/>
      <c r="B50" s="202">
        <v>6</v>
      </c>
      <c r="C50" s="149" t="s">
        <v>13097</v>
      </c>
      <c r="D50" s="161">
        <v>43964</v>
      </c>
      <c r="E50" s="169" t="s">
        <v>13953</v>
      </c>
      <c r="F50" s="27" t="s">
        <v>13744</v>
      </c>
      <c r="G50" s="25"/>
    </row>
    <row r="51" spans="1:7" ht="45">
      <c r="A51" s="304"/>
      <c r="B51" s="160">
        <v>6.01</v>
      </c>
      <c r="C51" s="149" t="s">
        <v>13097</v>
      </c>
      <c r="D51" s="161">
        <v>43970</v>
      </c>
      <c r="E51" s="169" t="s">
        <v>15330</v>
      </c>
      <c r="F51" s="169" t="s">
        <v>13744</v>
      </c>
      <c r="G51" s="25"/>
    </row>
    <row r="52" spans="1:7" ht="45">
      <c r="A52" s="304"/>
      <c r="B52" s="160">
        <v>6.1</v>
      </c>
      <c r="C52" s="149" t="s">
        <v>13097</v>
      </c>
      <c r="D52" s="161">
        <v>44314</v>
      </c>
      <c r="E52" s="169" t="s">
        <v>15323</v>
      </c>
      <c r="F52" s="169" t="s">
        <v>14913</v>
      </c>
      <c r="G52" s="25"/>
    </row>
    <row r="53" spans="1:7" ht="45">
      <c r="A53" s="304"/>
      <c r="B53" s="160">
        <v>6.2</v>
      </c>
      <c r="C53" s="149" t="s">
        <v>13097</v>
      </c>
      <c r="D53" s="161">
        <v>44678</v>
      </c>
      <c r="E53" s="169" t="s">
        <v>15323</v>
      </c>
      <c r="F53" s="169" t="s">
        <v>15322</v>
      </c>
      <c r="G53" s="25"/>
    </row>
    <row r="54" spans="1:7" ht="45">
      <c r="A54" s="304"/>
      <c r="B54" s="160">
        <v>6.21</v>
      </c>
      <c r="C54" s="149" t="s">
        <v>13097</v>
      </c>
      <c r="D54" s="161">
        <v>44687</v>
      </c>
      <c r="E54" s="169" t="s">
        <v>15331</v>
      </c>
      <c r="F54" s="169" t="s">
        <v>15322</v>
      </c>
      <c r="G54" s="25"/>
    </row>
    <row r="55" spans="1:7" ht="45">
      <c r="A55" s="304"/>
      <c r="B55" s="160">
        <v>6.22</v>
      </c>
      <c r="C55" s="149" t="s">
        <v>13097</v>
      </c>
      <c r="D55" s="274">
        <v>44692</v>
      </c>
      <c r="E55" s="169" t="s">
        <v>15330</v>
      </c>
      <c r="F55" s="169" t="s">
        <v>15322</v>
      </c>
      <c r="G55" s="25"/>
    </row>
    <row r="56" spans="1:7" ht="56.25">
      <c r="A56" s="304"/>
      <c r="B56" s="202">
        <v>6.3</v>
      </c>
      <c r="C56" s="149" t="s">
        <v>13097</v>
      </c>
      <c r="D56" s="274">
        <v>45051</v>
      </c>
      <c r="E56" s="169" t="s">
        <v>15590</v>
      </c>
      <c r="F56" s="169" t="s">
        <v>15371</v>
      </c>
      <c r="G56" s="25"/>
    </row>
    <row r="57" spans="1:7" ht="45">
      <c r="A57" s="304"/>
      <c r="B57" s="160">
        <v>6.31</v>
      </c>
      <c r="C57" s="149" t="s">
        <v>13097</v>
      </c>
      <c r="D57" s="274">
        <v>45072</v>
      </c>
      <c r="E57" s="169" t="s">
        <v>15592</v>
      </c>
      <c r="F57" s="169" t="s">
        <v>15371</v>
      </c>
      <c r="G57" s="25"/>
    </row>
    <row r="58" spans="1:7" ht="40.5" customHeight="1">
      <c r="A58" s="304"/>
      <c r="B58" s="202">
        <v>6.4</v>
      </c>
      <c r="C58" s="149" t="s">
        <v>13097</v>
      </c>
      <c r="D58" s="274">
        <v>45408</v>
      </c>
      <c r="E58" s="169" t="s">
        <v>15594</v>
      </c>
      <c r="F58" s="169" t="s">
        <v>15593</v>
      </c>
      <c r="G58" s="25"/>
    </row>
    <row r="59" spans="1:7" ht="32.450000000000003" customHeight="1">
      <c r="A59" s="304"/>
      <c r="B59" s="202">
        <v>6.5</v>
      </c>
      <c r="C59" s="149" t="s">
        <v>13097</v>
      </c>
      <c r="D59" s="274">
        <v>45772</v>
      </c>
      <c r="E59" s="169" t="s">
        <v>15669</v>
      </c>
      <c r="F59" s="169" t="s">
        <v>15720</v>
      </c>
      <c r="G59" s="25"/>
    </row>
    <row r="60" spans="1:7" ht="13.5" thickBot="1">
      <c r="A60" s="305"/>
      <c r="B60" s="306" t="str">
        <f ca="1">OFFSET(L!$C$1,MATCH("General"&amp;"Cpy",L!$A:$A,0)-1,SL,,)</f>
        <v>© 2025 Responsible Minerals Initiative. All rights reserved.</v>
      </c>
      <c r="C60" s="306"/>
      <c r="D60" s="306"/>
      <c r="E60" s="306"/>
      <c r="F60" s="306"/>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5A73335-1B0A-416C-B8DC-6297F95AE49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766D0C5-01B4-4191-8207-68EA367AE0F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3.5" thickBot="1">
      <c r="A33" s="75"/>
      <c r="B33" s="153"/>
      <c r="C33" s="153"/>
      <c r="D33" s="32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9"/>
      <c r="G3" s="369"/>
      <c r="H3" s="369"/>
      <c r="I3" s="152"/>
      <c r="J3" s="138" t="s">
        <v>15733</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15817</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481</v>
      </c>
      <c r="E9" s="372"/>
      <c r="F9" s="372"/>
      <c r="G9" s="37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15818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15819</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15820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15821</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15822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15819</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15820</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45889</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475</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475</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475</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475</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4" t="s">
        <v>475</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475</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475</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475</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476</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476</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476</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476</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476</v>
      </c>
      <c r="E44" s="326"/>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476</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476</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476</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476</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476</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476</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476</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6" t="s">
        <v>15823</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15823</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15823</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6" t="s">
        <v>15823</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4" t="s">
        <v>475</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475</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475</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475</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475</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475</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475</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475</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475</v>
      </c>
      <c r="E75" s="326"/>
      <c r="F75" s="57"/>
      <c r="G75" s="327"/>
      <c r="H75" s="328"/>
      <c r="I75" s="328"/>
      <c r="J75" s="329"/>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53" t="s">
        <v>16007</v>
      </c>
      <c r="H77" s="354"/>
      <c r="I77" s="354"/>
      <c r="J77" s="355"/>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27"/>
      <c r="H79" s="328"/>
      <c r="I79" s="328"/>
      <c r="J79" s="329"/>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27"/>
      <c r="H81" s="328"/>
      <c r="I81" s="328"/>
      <c r="J81" s="329"/>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27"/>
      <c r="H83" s="328"/>
      <c r="I83" s="328"/>
      <c r="J83" s="32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475</v>
      </c>
      <c r="E85" s="339"/>
      <c r="F85" s="57"/>
      <c r="G85" s="327"/>
      <c r="H85" s="328"/>
      <c r="I85" s="328"/>
      <c r="J85" s="329"/>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27"/>
      <c r="H87" s="328"/>
      <c r="I87" s="328"/>
      <c r="J87" s="329"/>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13880</v>
      </c>
      <c r="E89" s="326"/>
      <c r="F89" s="57"/>
      <c r="G89" s="327"/>
      <c r="H89" s="328"/>
      <c r="I89" s="328"/>
      <c r="J89" s="32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2025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96" priority="159" stopIfTrue="1">
      <formula>IF($D$22="",TRUE)</formula>
    </cfRule>
  </conditionalFormatting>
  <conditionalFormatting sqref="D26:E26">
    <cfRule type="expression" dxfId="95" priority="137" stopIfTrue="1">
      <formula>IF($D$26="",TRUE)</formula>
    </cfRule>
  </conditionalFormatting>
  <conditionalFormatting sqref="D27:E27">
    <cfRule type="expression" dxfId="94" priority="144" stopIfTrue="1">
      <formula>IF($D$27="",TRUE)</formula>
    </cfRule>
  </conditionalFormatting>
  <conditionalFormatting sqref="D28:E28">
    <cfRule type="expression" dxfId="93" priority="145" stopIfTrue="1">
      <formula>IF($D$28="",TRUE)</formula>
    </cfRule>
  </conditionalFormatting>
  <conditionalFormatting sqref="D29:E29">
    <cfRule type="expression" dxfId="92" priority="146" stopIfTrue="1">
      <formula>IF($D$29="",TRUE)</formula>
    </cfRule>
  </conditionalFormatting>
  <conditionalFormatting sqref="D32:E32">
    <cfRule type="expression" dxfId="91" priority="55" stopIfTrue="1">
      <formula>IF(AND(OR($D$26="Yes",$D$26=""),$D$32=""),1,0)</formula>
    </cfRule>
    <cfRule type="expression" dxfId="90" priority="142" stopIfTrue="1">
      <formula>$P$26=""</formula>
    </cfRule>
  </conditionalFormatting>
  <conditionalFormatting sqref="D33:E33">
    <cfRule type="expression" dxfId="89" priority="43" stopIfTrue="1">
      <formula>$P$27=""</formula>
    </cfRule>
    <cfRule type="expression" dxfId="88" priority="42" stopIfTrue="1">
      <formula>IF(AND(OR($D$27="Yes",$D$27=""),$D$33=""),1,0)</formula>
    </cfRule>
  </conditionalFormatting>
  <conditionalFormatting sqref="D34:E34">
    <cfRule type="expression" dxfId="87" priority="1" stopIfTrue="1">
      <formula>IF(AND(OR($D$28="Yes",$D$28=""),$D$34=""),1,0)</formula>
    </cfRule>
    <cfRule type="expression" dxfId="86" priority="2" stopIfTrue="1">
      <formula>$P$28=""</formula>
    </cfRule>
  </conditionalFormatting>
  <conditionalFormatting sqref="D35:E35">
    <cfRule type="expression" dxfId="85" priority="39" stopIfTrue="1">
      <formula>IF(AND(OR($D$29="Yes",$D$29=""),$D$35=""),1,0)</formula>
    </cfRule>
    <cfRule type="expression" dxfId="84" priority="163" stopIfTrue="1">
      <formula>$P$29=""</formula>
    </cfRule>
  </conditionalFormatting>
  <conditionalFormatting sqref="D38:E38 D44:E44 D50:E50 D56:E56 D62:E62 D68:E68">
    <cfRule type="expression" dxfId="83" priority="18" stopIfTrue="1">
      <formula>$P$26=""</formula>
    </cfRule>
    <cfRule type="expression" dxfId="82" priority="19" stopIfTrue="1">
      <formula>$P$32=""</formula>
    </cfRule>
  </conditionalFormatting>
  <conditionalFormatting sqref="D38:E38">
    <cfRule type="expression" dxfId="81" priority="54" stopIfTrue="1">
      <formula>IF(AND(OR($D$26="Yes",$D$26=""),OR($D$32="Yes",$D$32=""),D38=""),1,0)</formula>
    </cfRule>
  </conditionalFormatting>
  <conditionalFormatting sqref="D39:E39 D45:E45 D51:E51 D57:E57 D63:E63 D69:E69">
    <cfRule type="expression" dxfId="80" priority="12" stopIfTrue="1">
      <formula>$P$33=""</formula>
    </cfRule>
    <cfRule type="expression" dxfId="79" priority="13" stopIfTrue="1">
      <formula>$P$39=""</formula>
    </cfRule>
  </conditionalFormatting>
  <conditionalFormatting sqref="D39:E39">
    <cfRule type="expression" dxfId="78" priority="50" stopIfTrue="1">
      <formula>IF(AND(OR($D$27="Yes",$D$27=""),OR($D$33="Yes",$D$33=""),D39=""),1,0)</formula>
    </cfRule>
  </conditionalFormatting>
  <conditionalFormatting sqref="D40:E40 D46:E46 D52:E52 D58:E58 D64:E64 D70:E70">
    <cfRule type="expression" dxfId="77" priority="7" stopIfTrue="1">
      <formula>$P$28=""</formula>
    </cfRule>
    <cfRule type="expression" dxfId="76" priority="8" stopIfTrue="1">
      <formula>$P$34=""</formula>
    </cfRule>
  </conditionalFormatting>
  <conditionalFormatting sqref="D40:E40">
    <cfRule type="expression" dxfId="75" priority="49" stopIfTrue="1">
      <formula>IF(AND(OR($D$28="Yes",$D$28=""),OR($D$34="Yes",$D$34=""),D40=""),1,0)</formula>
    </cfRule>
  </conditionalFormatting>
  <conditionalFormatting sqref="D41:E41 D47:E47 D53:E53 D59:E59 D65:E65 D71:E71">
    <cfRule type="expression" dxfId="74" priority="3" stopIfTrue="1">
      <formula>$P$29=""</formula>
    </cfRule>
    <cfRule type="expression" dxfId="73" priority="4" stopIfTrue="1">
      <formula>$P$35=""</formula>
    </cfRule>
  </conditionalFormatting>
  <conditionalFormatting sqref="D41:E41">
    <cfRule type="expression" dxfId="72" priority="165" stopIfTrue="1">
      <formula>IF(AND(OR($D$29="Yes",$D$29=""),OR($D$35="Yes",$D$35=""),D41=""),1,0)</formula>
    </cfRule>
  </conditionalFormatting>
  <conditionalFormatting sqref="D44:E44">
    <cfRule type="expression" dxfId="71" priority="53" stopIfTrue="1">
      <formula>IF(AND(OR($D$26="Yes",$D$26=""),OR($D$32="Yes",$D$32=""),D44=""),1,0)</formula>
    </cfRule>
  </conditionalFormatting>
  <conditionalFormatting sqref="D45:E45">
    <cfRule type="expression" dxfId="70" priority="15" stopIfTrue="1">
      <formula>IF(AND(OR($D$27="Yes",$D$27=""),OR($D$33="Yes",$D$33=""),D45=""),1,0)</formula>
    </cfRule>
  </conditionalFormatting>
  <conditionalFormatting sqref="D46:E46">
    <cfRule type="expression" dxfId="69" priority="40" stopIfTrue="1">
      <formula>IF(AND(OR($D$28="Yes",$D$28=""),OR($D$34="Yes",$D$34=""),D46=""),1,0)</formula>
    </cfRule>
  </conditionalFormatting>
  <conditionalFormatting sqref="D47:E47">
    <cfRule type="expression" dxfId="68" priority="48" stopIfTrue="1">
      <formula>IF(AND(OR($D$29="Yes",$D$29=""),OR($D$35="Yes",$D$35=""),D47=""),1,0)</formula>
    </cfRule>
  </conditionalFormatting>
  <conditionalFormatting sqref="D50:E50">
    <cfRule type="expression" dxfId="67" priority="21" stopIfTrue="1">
      <formula>IF(AND(OR($D$26="Yes",$D$26=""),OR($D$32="Yes",$D$32=""),D50=""),1,0)</formula>
    </cfRule>
  </conditionalFormatting>
  <conditionalFormatting sqref="D51:E51">
    <cfRule type="expression" dxfId="66" priority="160" stopIfTrue="1">
      <formula>IF(AND(OR($D$27="Yes",$D$27=""),OR($D$33="Yes",$D$33=""),D51=""),1,0)</formula>
    </cfRule>
  </conditionalFormatting>
  <conditionalFormatting sqref="D52:E52">
    <cfRule type="expression" dxfId="65" priority="11" stopIfTrue="1">
      <formula>IF(AND(OR($D$28="Yes",$D$28=""),OR($D$34="Yes",$D$34=""),D52=""),1,0)</formula>
    </cfRule>
  </conditionalFormatting>
  <conditionalFormatting sqref="D53:E53">
    <cfRule type="expression" dxfId="64" priority="34" stopIfTrue="1">
      <formula>IF(AND(OR($D$29="Yes",$D$29=""),OR($D$35="Yes",$D$35=""),D53=""),1,0)</formula>
    </cfRule>
  </conditionalFormatting>
  <conditionalFormatting sqref="D56:E56">
    <cfRule type="expression" dxfId="63" priority="29" stopIfTrue="1">
      <formula>IF(AND(OR($D$26="Yes",$D$26=""),OR($D$32="Yes",$D$32=""),D56=""),1,0)</formula>
    </cfRule>
  </conditionalFormatting>
  <conditionalFormatting sqref="D57:E57">
    <cfRule type="expression" dxfId="62" priority="17" stopIfTrue="1">
      <formula>IF(AND(OR($D$27="Yes",$D$27=""),OR($D$33="Yes",$D$33=""),D57=""),1,0)</formula>
    </cfRule>
  </conditionalFormatting>
  <conditionalFormatting sqref="D58:E58">
    <cfRule type="expression" dxfId="61" priority="10" stopIfTrue="1">
      <formula>IF(AND(OR($D$28="Yes",$D$28=""),OR($D$34="Yes",$D$34=""),D58=""),1,0)</formula>
    </cfRule>
  </conditionalFormatting>
  <conditionalFormatting sqref="D59:E59">
    <cfRule type="expression" dxfId="60" priority="6" stopIfTrue="1">
      <formula>IF(AND(OR($D$29="Yes",$D$29=""),OR($D$35="Yes",$D$35=""),D59=""),1,0)</formula>
    </cfRule>
  </conditionalFormatting>
  <conditionalFormatting sqref="D62:E62">
    <cfRule type="expression" dxfId="59" priority="28" stopIfTrue="1">
      <formula>IF(AND(OR($D$26="Yes",$D$26=""),OR($D$32="Yes",$D$32=""),D62=""),1,0)</formula>
    </cfRule>
  </conditionalFormatting>
  <conditionalFormatting sqref="D63:E63">
    <cfRule type="expression" dxfId="58" priority="14" stopIfTrue="1">
      <formula>IF(AND(OR($D$27="Yes",$D$27=""),OR($D$33="Yes",$D$33=""),D63=""),1,0)</formula>
    </cfRule>
  </conditionalFormatting>
  <conditionalFormatting sqref="D64:E64">
    <cfRule type="expression" dxfId="57" priority="9" stopIfTrue="1">
      <formula>IF(AND(OR($D$28="Yes",$D$28=""),OR($D$34="Yes",$D$34=""),D64=""),1,0)</formula>
    </cfRule>
  </conditionalFormatting>
  <conditionalFormatting sqref="D65:E65">
    <cfRule type="expression" dxfId="56" priority="5" stopIfTrue="1">
      <formula>IF(AND(OR($D$29="Yes",$D$29=""),OR($D$35="Yes",$D$35=""),D65=""),1,0)</formula>
    </cfRule>
  </conditionalFormatting>
  <conditionalFormatting sqref="D68:E68">
    <cfRule type="expression" dxfId="55" priority="20" stopIfTrue="1">
      <formula>IF(AND(OR($D$26="Yes",$D$26=""),OR($D$32="Yes",$D$32=""),D68=""),1,0)</formula>
    </cfRule>
  </conditionalFormatting>
  <conditionalFormatting sqref="D69:E69">
    <cfRule type="expression" dxfId="54" priority="16" stopIfTrue="1">
      <formula>IF(AND(OR($D$27="Yes",$D$27=""),OR($D$33="Yes",$D$33=""),D69=""),1,0)</formula>
    </cfRule>
  </conditionalFormatting>
  <conditionalFormatting sqref="D70:E70">
    <cfRule type="expression" dxfId="53" priority="162" stopIfTrue="1">
      <formula>IF(AND(OR($D$28="Yes",$D$28=""),OR($D$34="Yes",$D$34=""),D70=""),1,0)</formula>
    </cfRule>
  </conditionalFormatting>
  <conditionalFormatting sqref="D71:E71">
    <cfRule type="expression" dxfId="52" priority="164" stopIfTrue="1">
      <formula>IF(AND(OR($D$29="Yes",$D$29=""),OR($D$35="Yes",$D$35=""),D71=""),1,0)</formula>
    </cfRule>
  </conditionalFormatting>
  <conditionalFormatting sqref="D75:E75 D77:E77 D79:E79 D81:E81 D83 D85:E85 D87:E87 D89:E89">
    <cfRule type="expression" dxfId="51" priority="85" stopIfTrue="1">
      <formula>AND(OR($D$26="No",AND($D$26="Yes",$D$32="No")),OR($D$27="No",AND($D$27="Yes",$D$33="No")),OR($D$28="No",AND($D$28="Yes",$D$34="No")),OR($D$29="No",AND($D$29="Yes",$D$35="No")))</formula>
    </cfRule>
    <cfRule type="expression" dxfId="50" priority="86" stopIfTrue="1">
      <formula>IF(D75="",TRUE)</formula>
    </cfRule>
  </conditionalFormatting>
  <conditionalFormatting sqref="D9:G9">
    <cfRule type="expression" dxfId="49" priority="152" stopIfTrue="1">
      <formula>IF($D$9="",TRUE)</formula>
    </cfRule>
  </conditionalFormatting>
  <conditionalFormatting sqref="D8:J8">
    <cfRule type="expression" dxfId="48" priority="151" stopIfTrue="1">
      <formula>IF($D$8="",TRUE)</formula>
    </cfRule>
  </conditionalFormatting>
  <conditionalFormatting sqref="D10:J10">
    <cfRule type="expression" dxfId="47" priority="166" stopIfTrue="1">
      <formula>IF(AND($D$10="",$D$9=$R$9),TRUE)</formula>
    </cfRule>
    <cfRule type="expression" dxfId="46" priority="56" stopIfTrue="1">
      <formula>IF($D$9=$Q$9,TRUE)</formula>
    </cfRule>
  </conditionalFormatting>
  <conditionalFormatting sqref="D15:J15">
    <cfRule type="expression" dxfId="45" priority="153" stopIfTrue="1">
      <formula>IF($D$15="",TRUE)</formula>
    </cfRule>
  </conditionalFormatting>
  <conditionalFormatting sqref="D16:J16">
    <cfRule type="expression" dxfId="44" priority="154" stopIfTrue="1">
      <formula>IF($D$16="",TRUE)</formula>
    </cfRule>
  </conditionalFormatting>
  <conditionalFormatting sqref="D17:J17">
    <cfRule type="expression" dxfId="43" priority="22" stopIfTrue="1">
      <formula>IF($D$17="",TRUE)</formula>
    </cfRule>
  </conditionalFormatting>
  <conditionalFormatting sqref="D18:J18">
    <cfRule type="expression" dxfId="42" priority="156" stopIfTrue="1">
      <formula>IF($D$18="",TRUE)</formula>
    </cfRule>
  </conditionalFormatting>
  <conditionalFormatting sqref="D20:J20">
    <cfRule type="expression" dxfId="41" priority="35" stopIfTrue="1">
      <formula>IF($D$20="",TRUE)</formula>
    </cfRule>
  </conditionalFormatting>
  <conditionalFormatting sqref="G77:J77">
    <cfRule type="expression" dxfId="40" priority="57" stopIfTrue="1">
      <formula>IF(AND($D$77="Yes",$G$77=""),TRUE)</formula>
    </cfRule>
  </conditionalFormatting>
  <conditionalFormatting sqref="G85:J85">
    <cfRule type="expression" dxfId="39"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C3461B2-DC1D-4F80-B90B-67D9B9C6E518}"/>
    <hyperlink ref="D20" r:id="rId4" xr:uid="{87EBBEF7-D1BB-464B-A1A8-66E4DE6ACAD1}"/>
    <hyperlink ref="G77" r:id="rId5" xr:uid="{A6C91E56-752C-4426-BE90-34E7956CE81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64" zoomScaleNormal="100" zoomScalePageLayoutView="55" workbookViewId="0">
      <selection activeCell="C8" sqref="C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186" t="s">
        <v>2386</v>
      </c>
      <c r="B5" s="182" t="s">
        <v>1098</v>
      </c>
      <c r="C5" s="186" t="s">
        <v>2385</v>
      </c>
      <c r="D5" s="230"/>
      <c r="E5" s="182" t="s">
        <v>2384</v>
      </c>
      <c r="F5" s="182"/>
      <c r="G5" s="182" t="str">
        <f ca="1">IF(C5=$X$4,IF(ISERROR($V5),"Enter smelter details","RMI"),IF(ISERROR($V5),"",OFFSET('Smelter Look-up'!$F$4,$V5-4,0)))</f>
        <v/>
      </c>
      <c r="H5" s="182" t="s">
        <v>15826</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e">
        <f ca="1">IF(#REF!="","",IF(ISERROR(MATCH(#REF!,CL,0)),"Unknown",INDIRECT("'C'!$A$"&amp;MATCH(#REF!,CL,0)+1)))</f>
        <v>#REF!</v>
      </c>
      <c r="T5" s="181" t="e">
        <f ca="1">IF(#REF!="","",IF(ISERROR(MATCH($J5,SorP!$B$1:$B$6226,0)),"",INDIRECT("'SorP'!$A$"&amp;MATCH($S5&amp;$J5,SorP!C:C,0))))</f>
        <v>#REF!</v>
      </c>
      <c r="U5" s="201"/>
      <c r="V5" s="226" t="e">
        <f>IF(C5="",NA(),IF(OR(C5="Smelter not listed",C5="Smelter not yet identified"),MATCH(#REF!&amp;$D5,'Smelter Look-up'!$J:$J,0),MATCH(#REF!&amp;$C5,'Smelter Look-up'!$J:$J,0)))</f>
        <v>#REF!</v>
      </c>
      <c r="X5" s="227" t="e">
        <f>IF(AND(C5="Smelter not listed",OR(LEN(D5)=0,LEN(#REF!)=0)),1,0)</f>
        <v>#REF!</v>
      </c>
      <c r="AB5" s="228" t="e">
        <f>#REF!&amp;C5</f>
        <v>#REF!</v>
      </c>
    </row>
    <row r="6" spans="1:34" s="227" customFormat="1" ht="20.100000000000001" customHeight="1">
      <c r="A6" s="186" t="s">
        <v>1350</v>
      </c>
      <c r="B6" s="182" t="s">
        <v>1098</v>
      </c>
      <c r="C6" s="227" t="s">
        <v>1349</v>
      </c>
      <c r="D6" s="230"/>
      <c r="E6" s="182" t="s">
        <v>2384</v>
      </c>
      <c r="G6" s="182" t="str">
        <f ca="1">IF(A5=$X$4,IF(ISERROR($V6),"Enter smelter details","RMI"),IF(ISERROR($V6),"",OFFSET('Smelter Look-up'!$F$4,$V6-4,0)))</f>
        <v/>
      </c>
      <c r="H6" s="182" t="s">
        <v>15828</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69" ca="1" si="0">IF(B5="","",IF(ISERROR(MATCH($H5,CL,0)),"Unknown",INDIRECT("'C'!$A$"&amp;MATCH($H5,CL,0)+1)))</f>
        <v>Unknown</v>
      </c>
      <c r="T6" s="181" t="str">
        <f ca="1">IF(B5="","",IF(ISERROR(MATCH($J6,SorP!$B$1:$B$6226,0)),"",INDIRECT("'SorP'!$A$"&amp;MATCH($S6&amp;$J6,SorP!C:C,0))))</f>
        <v/>
      </c>
      <c r="U6" s="201"/>
      <c r="V6" s="226" t="e">
        <f>IF(A5="",NA(),IF(OR(A5="Smelter not listed",A5="Smelter not yet identified"),MATCH($B5&amp;$D6,'Smelter Look-up'!$J:$J,0),MATCH($B5&amp;$A5,'Smelter Look-up'!$J:$J,0)))</f>
        <v>#N/A</v>
      </c>
      <c r="X6" s="227">
        <f t="shared" ref="X6:X69" si="1">IF(AND(A5="Smelter not listed",OR(LEN(D6)=0,LEN(H5)=0)),1,0)</f>
        <v>0</v>
      </c>
      <c r="AB6" s="228" t="str">
        <f t="shared" ref="AB6:AB69" si="2">B5&amp;A5</f>
        <v>GoldCID002708</v>
      </c>
    </row>
    <row r="7" spans="1:34" s="227" customFormat="1" ht="20.100000000000001" customHeight="1">
      <c r="A7" s="186" t="s">
        <v>634</v>
      </c>
      <c r="B7" s="182" t="s">
        <v>1098</v>
      </c>
      <c r="C7" s="227" t="s">
        <v>15276</v>
      </c>
      <c r="D7" s="230"/>
      <c r="E7" s="182" t="s">
        <v>1070</v>
      </c>
      <c r="G7" s="182" t="str">
        <f ca="1">IF(A6=$X$4,IF(ISERROR($V7),"Enter smelter details","RMI"),IF(ISERROR($V7),"",OFFSET('Smelter Look-up'!$F$4,$V7-4,0)))</f>
        <v/>
      </c>
      <c r="H7" s="182" t="s">
        <v>15829</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Unknown</v>
      </c>
      <c r="T7" s="181" t="str">
        <f ca="1">IF(B6="","",IF(ISERROR(MATCH($J7,SorP!$B$1:$B$6226,0)),"",INDIRECT("'SorP'!$A$"&amp;MATCH($S7&amp;$J7,SorP!C:C,0))))</f>
        <v/>
      </c>
      <c r="U7" s="201"/>
      <c r="V7" s="226" t="e">
        <f>IF(A6="",NA(),IF(OR(A6="Smelter not listed",A6="Smelter not yet identified"),MATCH($B6&amp;$D7,'Smelter Look-up'!$J:$J,0),MATCH($B6&amp;$A6,'Smelter Look-up'!$J:$J,0)))</f>
        <v>#N/A</v>
      </c>
      <c r="X7" s="227">
        <f t="shared" si="1"/>
        <v>0</v>
      </c>
      <c r="AB7" s="228" t="str">
        <f t="shared" si="2"/>
        <v>GoldCID000015</v>
      </c>
    </row>
    <row r="8" spans="1:34" s="227" customFormat="1" ht="20.100000000000001" customHeight="1">
      <c r="A8" s="186" t="s">
        <v>633</v>
      </c>
      <c r="B8" s="182" t="s">
        <v>1098</v>
      </c>
      <c r="C8" s="227" t="s">
        <v>2095</v>
      </c>
      <c r="D8" s="230"/>
      <c r="E8" s="182" t="s">
        <v>1077</v>
      </c>
      <c r="G8" s="182" t="str">
        <f ca="1">IF(A7=$X$4,IF(ISERROR($V8),"Enter smelter details","RMI"),IF(ISERROR($V8),"",OFFSET('Smelter Look-up'!$F$4,$V8-4,0)))</f>
        <v/>
      </c>
      <c r="H8" s="182" t="s">
        <v>15830</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Unknown</v>
      </c>
      <c r="T8" s="181" t="str">
        <f ca="1">IF(B7="","",IF(ISERROR(MATCH($J8,SorP!$B$1:$B$6226,0)),"",INDIRECT("'SorP'!$A$"&amp;MATCH($S8&amp;$J8,SorP!C:C,0))))</f>
        <v/>
      </c>
      <c r="U8" s="201"/>
      <c r="V8" s="226" t="e">
        <f>IF(A7="",NA(),IF(OR(A7="Smelter not listed",A7="Smelter not yet identified"),MATCH($B7&amp;$D8,'Smelter Look-up'!$J:$J,0),MATCH($B7&amp;$A7,'Smelter Look-up'!$J:$J,0)))</f>
        <v>#N/A</v>
      </c>
      <c r="X8" s="227">
        <f t="shared" si="1"/>
        <v>0</v>
      </c>
      <c r="AB8" s="228" t="str">
        <f t="shared" si="2"/>
        <v>GoldCID000035</v>
      </c>
    </row>
    <row r="9" spans="1:34" s="227" customFormat="1" ht="20.100000000000001" customHeight="1">
      <c r="A9" s="186" t="s">
        <v>635</v>
      </c>
      <c r="B9" s="182" t="s">
        <v>1098</v>
      </c>
      <c r="C9" s="227" t="s">
        <v>607</v>
      </c>
      <c r="D9" s="230"/>
      <c r="E9" s="182" t="s">
        <v>862</v>
      </c>
      <c r="G9" s="182" t="str">
        <f ca="1">IF(A8=$X$4,IF(ISERROR($V9),"Enter smelter details","RMI"),IF(ISERROR($V9),"",OFFSET('Smelter Look-up'!$F$4,$V9-4,0)))</f>
        <v/>
      </c>
      <c r="H9" s="182" t="s">
        <v>15831</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Unknown</v>
      </c>
      <c r="T9" s="181" t="str">
        <f ca="1">IF(B8="","",IF(ISERROR(MATCH($J9,SorP!$B$1:$B$6226,0)),"",INDIRECT("'SorP'!$A$"&amp;MATCH($S9&amp;$J9,SorP!C:C,0))))</f>
        <v/>
      </c>
      <c r="U9" s="201"/>
      <c r="V9" s="226" t="e">
        <f>IF(A8="",NA(),IF(OR(A8="Smelter not listed",A8="Smelter not yet identified"),MATCH($B8&amp;$D9,'Smelter Look-up'!$J:$J,0),MATCH($B8&amp;$A8,'Smelter Look-up'!$J:$J,0)))</f>
        <v>#N/A</v>
      </c>
      <c r="X9" s="227">
        <f t="shared" si="1"/>
        <v>0</v>
      </c>
      <c r="AB9" s="228" t="str">
        <f t="shared" si="2"/>
        <v>GoldCID000019</v>
      </c>
    </row>
    <row r="10" spans="1:34" s="227" customFormat="1" ht="20.100000000000001" customHeight="1">
      <c r="A10" s="186" t="s">
        <v>636</v>
      </c>
      <c r="B10" s="182" t="s">
        <v>1098</v>
      </c>
      <c r="C10" s="227" t="s">
        <v>12375</v>
      </c>
      <c r="D10" s="230"/>
      <c r="E10" s="182" t="s">
        <v>1065</v>
      </c>
      <c r="G10" s="182" t="str">
        <f ca="1">IF(A9=$X$4,IF(ISERROR($V10),"Enter smelter details","RMI"),IF(ISERROR($V10),"",OFFSET('Smelter Look-up'!$F$4,$V10-4,0)))</f>
        <v/>
      </c>
      <c r="H10" s="182" t="s">
        <v>15832</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Unknown</v>
      </c>
      <c r="T10" s="181" t="str">
        <f ca="1">IF(B9="","",IF(ISERROR(MATCH($J10,SorP!$B$1:$B$6226,0)),"",INDIRECT("'SorP'!$A$"&amp;MATCH($S10&amp;$J10,SorP!C:C,0))))</f>
        <v/>
      </c>
      <c r="U10" s="201"/>
      <c r="V10" s="226" t="e">
        <f>IF(A9="",NA(),IF(OR(A9="Smelter not listed",A9="Smelter not yet identified"),MATCH($B9&amp;$D10,'Smelter Look-up'!$J:$J,0),MATCH($B9&amp;$A9,'Smelter Look-up'!$J:$J,0)))</f>
        <v>#N/A</v>
      </c>
      <c r="X10" s="227">
        <f t="shared" si="1"/>
        <v>0</v>
      </c>
      <c r="AB10" s="228" t="str">
        <f t="shared" si="2"/>
        <v>GoldCID000041</v>
      </c>
    </row>
    <row r="11" spans="1:34" s="227" customFormat="1" ht="20.100000000000001" customHeight="1">
      <c r="A11" s="186" t="s">
        <v>637</v>
      </c>
      <c r="B11" s="182" t="s">
        <v>1098</v>
      </c>
      <c r="C11" s="227" t="s">
        <v>2236</v>
      </c>
      <c r="D11" s="230"/>
      <c r="E11" s="182" t="s">
        <v>1067</v>
      </c>
      <c r="G11" s="182" t="str">
        <f ca="1">IF(A10=$X$4,IF(ISERROR($V11),"Enter smelter details","RMI"),IF(ISERROR($V11),"",OFFSET('Smelter Look-up'!$F$4,$V11-4,0)))</f>
        <v/>
      </c>
      <c r="H11" s="182" t="s">
        <v>15833</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Unknown</v>
      </c>
      <c r="T11" s="181" t="str">
        <f ca="1">IF(B10="","",IF(ISERROR(MATCH($J11,SorP!$B$1:$B$6226,0)),"",INDIRECT("'SorP'!$A$"&amp;MATCH($S11&amp;$J11,SorP!C:C,0))))</f>
        <v/>
      </c>
      <c r="U11" s="201"/>
      <c r="V11" s="226" t="e">
        <f>IF(A10="",NA(),IF(OR(A10="Smelter not listed",A10="Smelter not yet identified"),MATCH($B10&amp;$D11,'Smelter Look-up'!$J:$J,0),MATCH($B10&amp;$A10,'Smelter Look-up'!$J:$J,0)))</f>
        <v>#N/A</v>
      </c>
      <c r="X11" s="227">
        <f t="shared" si="1"/>
        <v>0</v>
      </c>
      <c r="AB11" s="228" t="str">
        <f t="shared" si="2"/>
        <v>GoldCID000058</v>
      </c>
    </row>
    <row r="12" spans="1:34" s="227" customFormat="1" ht="20.100000000000001" customHeight="1">
      <c r="A12" s="186" t="s">
        <v>638</v>
      </c>
      <c r="B12" s="182" t="s">
        <v>1098</v>
      </c>
      <c r="C12" s="227" t="s">
        <v>15670</v>
      </c>
      <c r="D12" s="230"/>
      <c r="E12" s="182" t="s">
        <v>1077</v>
      </c>
      <c r="G12" s="182" t="str">
        <f ca="1">IF(A11=$X$4,IF(ISERROR($V12),"Enter smelter details","RMI"),IF(ISERROR($V12),"",OFFSET('Smelter Look-up'!$F$4,$V12-4,0)))</f>
        <v/>
      </c>
      <c r="H12" s="182" t="s">
        <v>15834</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Unknown</v>
      </c>
      <c r="T12" s="181" t="str">
        <f ca="1">IF(B11="","",IF(ISERROR(MATCH($J12,SorP!$B$1:$B$6226,0)),"",INDIRECT("'SorP'!$A$"&amp;MATCH($S12&amp;$J12,SorP!C:C,0))))</f>
        <v/>
      </c>
      <c r="U12" s="201"/>
      <c r="V12" s="226" t="e">
        <f>IF(A11="",NA(),IF(OR(A11="Smelter not listed",A11="Smelter not yet identified"),MATCH($B11&amp;$D12,'Smelter Look-up'!$J:$J,0),MATCH($B11&amp;$A11,'Smelter Look-up'!$J:$J,0)))</f>
        <v>#N/A</v>
      </c>
      <c r="X12" s="227">
        <f t="shared" si="1"/>
        <v>0</v>
      </c>
      <c r="AB12" s="228" t="str">
        <f t="shared" si="2"/>
        <v>GoldCID000077</v>
      </c>
    </row>
    <row r="13" spans="1:34" s="227" customFormat="1" ht="20.100000000000001" customHeight="1">
      <c r="A13" s="186" t="s">
        <v>670</v>
      </c>
      <c r="B13" s="182" t="s">
        <v>1098</v>
      </c>
      <c r="C13" s="227" t="s">
        <v>2238</v>
      </c>
      <c r="D13" s="230"/>
      <c r="E13" s="182" t="s">
        <v>1066</v>
      </c>
      <c r="G13" s="182" t="str">
        <f ca="1">IF(A12=$X$4,IF(ISERROR($V13),"Enter smelter details","RMI"),IF(ISERROR($V13),"",OFFSET('Smelter Look-up'!$F$4,$V13-4,0)))</f>
        <v/>
      </c>
      <c r="H13" s="182" t="s">
        <v>15835</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Unknown</v>
      </c>
      <c r="T13" s="181" t="str">
        <f ca="1">IF(B12="","",IF(ISERROR(MATCH($J13,SorP!$B$1:$B$6226,0)),"",INDIRECT("'SorP'!$A$"&amp;MATCH($S13&amp;$J13,SorP!C:C,0))))</f>
        <v/>
      </c>
      <c r="U13" s="201"/>
      <c r="V13" s="226" t="e">
        <f>IF(A12="",NA(),IF(OR(A12="Smelter not listed",A12="Smelter not yet identified"),MATCH($B12&amp;$D13,'Smelter Look-up'!$J:$J,0),MATCH($B12&amp;$A12,'Smelter Look-up'!$J:$J,0)))</f>
        <v>#N/A</v>
      </c>
      <c r="X13" s="227">
        <f t="shared" si="1"/>
        <v>0</v>
      </c>
      <c r="AB13" s="228" t="str">
        <f t="shared" si="2"/>
        <v>GoldCID000082</v>
      </c>
    </row>
    <row r="14" spans="1:34" s="227" customFormat="1" ht="20.100000000000001" customHeight="1">
      <c r="A14" s="186" t="s">
        <v>669</v>
      </c>
      <c r="B14" s="182" t="s">
        <v>1098</v>
      </c>
      <c r="C14" s="227" t="s">
        <v>2153</v>
      </c>
      <c r="D14" s="230"/>
      <c r="E14" s="182" t="s">
        <v>2384</v>
      </c>
      <c r="G14" s="182" t="str">
        <f ca="1">IF(A13=$X$4,IF(ISERROR($V14),"Enter smelter details","RMI"),IF(ISERROR($V14),"",OFFSET('Smelter Look-up'!$F$4,$V14-4,0)))</f>
        <v/>
      </c>
      <c r="H14" s="182" t="s">
        <v>15836</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Unknown</v>
      </c>
      <c r="T14" s="181" t="str">
        <f ca="1">IF(B13="","",IF(ISERROR(MATCH($J14,SorP!$B$1:$B$6226,0)),"",INDIRECT("'SorP'!$A$"&amp;MATCH($S14&amp;$J14,SorP!C:C,0))))</f>
        <v/>
      </c>
      <c r="U14" s="201"/>
      <c r="V14" s="226" t="e">
        <f>IF(A13="",NA(),IF(OR(A13="Smelter not listed",A13="Smelter not yet identified"),MATCH($B13&amp;$D14,'Smelter Look-up'!$J:$J,0),MATCH($B13&amp;$A13,'Smelter Look-up'!$J:$J,0)))</f>
        <v>#N/A</v>
      </c>
      <c r="X14" s="227">
        <f t="shared" si="1"/>
        <v>0</v>
      </c>
      <c r="AB14" s="228" t="str">
        <f t="shared" si="2"/>
        <v>GoldCID000924</v>
      </c>
    </row>
    <row r="15" spans="1:34" s="227" customFormat="1" ht="20.100000000000001" customHeight="1">
      <c r="A15" s="186" t="s">
        <v>639</v>
      </c>
      <c r="B15" s="182" t="s">
        <v>1098</v>
      </c>
      <c r="C15" s="227" t="s">
        <v>2096</v>
      </c>
      <c r="D15" s="230"/>
      <c r="E15" s="182" t="s">
        <v>1077</v>
      </c>
      <c r="G15" s="182" t="str">
        <f ca="1">IF(A14=$X$4,IF(ISERROR($V15),"Enter smelter details","RMI"),IF(ISERROR($V15),"",OFFSET('Smelter Look-up'!$F$4,$V15-4,0)))</f>
        <v/>
      </c>
      <c r="H15" s="182" t="s">
        <v>15837</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Unknown</v>
      </c>
      <c r="T15" s="181" t="str">
        <f ca="1">IF(B14="","",IF(ISERROR(MATCH($J15,SorP!$B$1:$B$6226,0)),"",INDIRECT("'SorP'!$A$"&amp;MATCH($S15&amp;$J15,SorP!C:C,0))))</f>
        <v/>
      </c>
      <c r="U15" s="201"/>
      <c r="V15" s="226" t="e">
        <f>IF(A14="",NA(),IF(OR(A14="Smelter not listed",A14="Smelter not yet identified"),MATCH($B14&amp;$D15,'Smelter Look-up'!$J:$J,0),MATCH($B14&amp;$A14,'Smelter Look-up'!$J:$J,0)))</f>
        <v>#N/A</v>
      </c>
      <c r="X15" s="227">
        <f t="shared" si="1"/>
        <v>0</v>
      </c>
      <c r="AB15" s="228" t="str">
        <f t="shared" si="2"/>
        <v>GoldCID000920</v>
      </c>
    </row>
    <row r="16" spans="1:34" s="227" customFormat="1" ht="20.100000000000001" customHeight="1">
      <c r="A16" s="186" t="s">
        <v>641</v>
      </c>
      <c r="B16" s="182" t="s">
        <v>1098</v>
      </c>
      <c r="C16" s="227" t="s">
        <v>1191</v>
      </c>
      <c r="D16" s="230"/>
      <c r="E16" s="182" t="s">
        <v>1070</v>
      </c>
      <c r="G16" s="182" t="str">
        <f ca="1">IF(A15=$X$4,IF(ISERROR($V16),"Enter smelter details","RMI"),IF(ISERROR($V16),"",OFFSET('Smelter Look-up'!$F$4,$V16-4,0)))</f>
        <v/>
      </c>
      <c r="H16" s="182" t="s">
        <v>15838</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Unknown</v>
      </c>
      <c r="T16" s="181" t="str">
        <f ca="1">IF(B15="","",IF(ISERROR(MATCH($J16,SorP!$B$1:$B$6226,0)),"",INDIRECT("'SorP'!$A$"&amp;MATCH($S16&amp;$J16,SorP!C:C,0))))</f>
        <v/>
      </c>
      <c r="U16" s="201"/>
      <c r="V16" s="226" t="e">
        <f>IF(A15="",NA(),IF(OR(A15="Smelter not listed",A15="Smelter not yet identified"),MATCH($B15&amp;$D16,'Smelter Look-up'!$J:$J,0),MATCH($B15&amp;$A15,'Smelter Look-up'!$J:$J,0)))</f>
        <v>#N/A</v>
      </c>
      <c r="X16" s="227">
        <f t="shared" si="1"/>
        <v>0</v>
      </c>
      <c r="AB16" s="228" t="str">
        <f t="shared" si="2"/>
        <v>GoldCID000090</v>
      </c>
    </row>
    <row r="17" spans="1:28" s="227" customFormat="1" ht="20.100000000000001" customHeight="1">
      <c r="A17" s="186" t="s">
        <v>642</v>
      </c>
      <c r="B17" s="182" t="s">
        <v>1098</v>
      </c>
      <c r="C17" s="227" t="s">
        <v>875</v>
      </c>
      <c r="D17" s="230"/>
      <c r="E17" s="182" t="s">
        <v>852</v>
      </c>
      <c r="G17" s="182" t="str">
        <f ca="1">IF(A16=$X$4,IF(ISERROR($V17),"Enter smelter details","RMI"),IF(ISERROR($V17),"",OFFSET('Smelter Look-up'!$F$4,$V17-4,0)))</f>
        <v/>
      </c>
      <c r="H17" s="182" t="s">
        <v>15839</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Unknown</v>
      </c>
      <c r="T17" s="181" t="str">
        <f ca="1">IF(B16="","",IF(ISERROR(MATCH($J17,SorP!$B$1:$B$6226,0)),"",INDIRECT("'SorP'!$A$"&amp;MATCH($S17&amp;$J17,SorP!C:C,0))))</f>
        <v/>
      </c>
      <c r="U17" s="201"/>
      <c r="V17" s="226" t="e">
        <f>IF(A16="",NA(),IF(OR(A16="Smelter not listed",A16="Smelter not yet identified"),MATCH($B16&amp;$D17,'Smelter Look-up'!$J:$J,0),MATCH($B16&amp;$A16,'Smelter Look-up'!$J:$J,0)))</f>
        <v>#N/A</v>
      </c>
      <c r="X17" s="227">
        <f t="shared" si="1"/>
        <v>0</v>
      </c>
      <c r="AB17" s="228" t="str">
        <f t="shared" si="2"/>
        <v>GoldCID000113</v>
      </c>
    </row>
    <row r="18" spans="1:28" s="227" customFormat="1" ht="20.100000000000001" customHeight="1">
      <c r="A18" s="186" t="s">
        <v>643</v>
      </c>
      <c r="B18" s="182" t="s">
        <v>1098</v>
      </c>
      <c r="C18" s="227" t="s">
        <v>15597</v>
      </c>
      <c r="D18" s="230"/>
      <c r="E18" s="182" t="s">
        <v>858</v>
      </c>
      <c r="G18" s="182" t="str">
        <f ca="1">IF(A17=$X$4,IF(ISERROR($V18),"Enter smelter details","RMI"),IF(ISERROR($V18),"",OFFSET('Smelter Look-up'!$F$4,$V18-4,0)))</f>
        <v/>
      </c>
      <c r="H18" s="182" t="s">
        <v>15840</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Unknown</v>
      </c>
      <c r="T18" s="181" t="str">
        <f ca="1">IF(B17="","",IF(ISERROR(MATCH($J18,SorP!$B$1:$B$6226,0)),"",INDIRECT("'SorP'!$A$"&amp;MATCH($S18&amp;$J18,SorP!C:C,0))))</f>
        <v/>
      </c>
      <c r="U18" s="201"/>
      <c r="V18" s="226" t="e">
        <f>IF(A17="",NA(),IF(OR(A17="Smelter not listed",A17="Smelter not yet identified"),MATCH($B17&amp;$D18,'Smelter Look-up'!$J:$J,0),MATCH($B17&amp;$A17,'Smelter Look-up'!$J:$J,0)))</f>
        <v>#N/A</v>
      </c>
      <c r="X18" s="227">
        <f t="shared" si="1"/>
        <v>0</v>
      </c>
      <c r="AB18" s="228" t="str">
        <f t="shared" si="2"/>
        <v>GoldCID000128</v>
      </c>
    </row>
    <row r="19" spans="1:28" s="227" customFormat="1" ht="25.5">
      <c r="A19" s="186" t="s">
        <v>645</v>
      </c>
      <c r="B19" s="182" t="s">
        <v>1098</v>
      </c>
      <c r="C19" s="227" t="s">
        <v>644</v>
      </c>
      <c r="D19" s="230"/>
      <c r="E19" s="182" t="s">
        <v>1070</v>
      </c>
      <c r="G19" s="182" t="str">
        <f ca="1">IF(A18=$X$4,IF(ISERROR($V19),"Enter smelter details","RMI"),IF(ISERROR($V19),"",OFFSET('Smelter Look-up'!$F$4,$V19-4,0)))</f>
        <v/>
      </c>
      <c r="H19" s="182" t="s">
        <v>15829</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Unknown</v>
      </c>
      <c r="T19" s="181" t="str">
        <f ca="1">IF(B18="","",IF(ISERROR(MATCH($J19,SorP!$B$1:$B$6226,0)),"",INDIRECT("'SorP'!$A$"&amp;MATCH($S19&amp;$J19,SorP!C:C,0))))</f>
        <v/>
      </c>
      <c r="U19" s="201"/>
      <c r="V19" s="226" t="e">
        <f>IF(A18="",NA(),IF(OR(A18="Smelter not listed",A18="Smelter not yet identified"),MATCH($B18&amp;$D19,'Smelter Look-up'!$J:$J,0),MATCH($B18&amp;$A18,'Smelter Look-up'!$J:$J,0)))</f>
        <v>#N/A</v>
      </c>
      <c r="X19" s="227">
        <f t="shared" si="1"/>
        <v>0</v>
      </c>
      <c r="AB19" s="228" t="str">
        <f t="shared" si="2"/>
        <v>GoldCID000157</v>
      </c>
    </row>
    <row r="20" spans="1:28" s="227" customFormat="1" ht="25.5">
      <c r="A20" s="186" t="s">
        <v>647</v>
      </c>
      <c r="B20" s="182" t="s">
        <v>1098</v>
      </c>
      <c r="C20" s="227" t="s">
        <v>2192</v>
      </c>
      <c r="D20" s="230"/>
      <c r="E20" s="182" t="s">
        <v>1066</v>
      </c>
      <c r="G20" s="182" t="str">
        <f ca="1">IF(A19=$X$4,IF(ISERROR($V20),"Enter smelter details","RMI"),IF(ISERROR($V20),"",OFFSET('Smelter Look-up'!$F$4,$V20-4,0)))</f>
        <v/>
      </c>
      <c r="H20" s="182" t="s">
        <v>15841</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Unknown</v>
      </c>
      <c r="T20" s="181" t="str">
        <f ca="1">IF(B19="","",IF(ISERROR(MATCH($J20,SorP!$B$1:$B$6226,0)),"",INDIRECT("'SorP'!$A$"&amp;MATCH($S20&amp;$J20,SorP!C:C,0))))</f>
        <v/>
      </c>
      <c r="U20" s="201"/>
      <c r="V20" s="226" t="e">
        <f>IF(A19="",NA(),IF(OR(A19="Smelter not listed",A19="Smelter not yet identified"),MATCH($B19&amp;$D20,'Smelter Look-up'!$J:$J,0),MATCH($B19&amp;$A19,'Smelter Look-up'!$J:$J,0)))</f>
        <v>#N/A</v>
      </c>
      <c r="X20" s="227">
        <f t="shared" si="1"/>
        <v>0</v>
      </c>
      <c r="AB20" s="228" t="str">
        <f t="shared" si="2"/>
        <v>GoldCID000176</v>
      </c>
    </row>
    <row r="21" spans="1:28" s="227" customFormat="1" ht="25.5">
      <c r="A21" s="186" t="s">
        <v>649</v>
      </c>
      <c r="B21" s="182" t="s">
        <v>1098</v>
      </c>
      <c r="C21" s="227" t="s">
        <v>50</v>
      </c>
      <c r="D21" s="230"/>
      <c r="E21" s="182" t="s">
        <v>1076</v>
      </c>
      <c r="G21" s="182" t="str">
        <f ca="1">IF(A20=$X$4,IF(ISERROR($V21),"Enter smelter details","RMI"),IF(ISERROR($V21),"",OFFSET('Smelter Look-up'!$F$4,$V21-4,0)))</f>
        <v/>
      </c>
      <c r="H21" s="182" t="s">
        <v>15842</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Unknown</v>
      </c>
      <c r="T21" s="181" t="str">
        <f ca="1">IF(B20="","",IF(ISERROR(MATCH($J21,SorP!$B$1:$B$6226,0)),"",INDIRECT("'SorP'!$A$"&amp;MATCH($S21&amp;$J21,SorP!C:C,0))))</f>
        <v/>
      </c>
      <c r="U21" s="201"/>
      <c r="V21" s="226" t="e">
        <f>IF(A20="",NA(),IF(OR(A20="Smelter not listed",A20="Smelter not yet identified"),MATCH($B20&amp;$D21,'Smelter Look-up'!$J:$J,0),MATCH($B20&amp;$A20,'Smelter Look-up'!$J:$J,0)))</f>
        <v>#N/A</v>
      </c>
      <c r="X21" s="227">
        <f t="shared" si="1"/>
        <v>0</v>
      </c>
      <c r="AB21" s="228" t="str">
        <f t="shared" si="2"/>
        <v>GoldCID000185</v>
      </c>
    </row>
    <row r="22" spans="1:28" s="227" customFormat="1" ht="25.5">
      <c r="A22" s="186" t="s">
        <v>650</v>
      </c>
      <c r="B22" s="182" t="s">
        <v>1098</v>
      </c>
      <c r="C22" s="227" t="s">
        <v>524</v>
      </c>
      <c r="D22" s="230"/>
      <c r="E22" s="182" t="s">
        <v>1077</v>
      </c>
      <c r="G22" s="182" t="str">
        <f ca="1">IF(A21=$X$4,IF(ISERROR($V22),"Enter smelter details","RMI"),IF(ISERROR($V22),"",OFFSET('Smelter Look-up'!$F$4,$V22-4,0)))</f>
        <v/>
      </c>
      <c r="H22" s="182" t="s">
        <v>15843</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Unknown</v>
      </c>
      <c r="T22" s="181" t="str">
        <f ca="1">IF(B21="","",IF(ISERROR(MATCH($J22,SorP!$B$1:$B$6226,0)),"",INDIRECT("'SorP'!$A$"&amp;MATCH($S22&amp;$J22,SorP!C:C,0))))</f>
        <v/>
      </c>
      <c r="U22" s="201"/>
      <c r="V22" s="226" t="e">
        <f>IF(A21="",NA(),IF(OR(A21="Smelter not listed",A21="Smelter not yet identified"),MATCH($B21&amp;$D22,'Smelter Look-up'!$J:$J,0),MATCH($B21&amp;$A21,'Smelter Look-up'!$J:$J,0)))</f>
        <v>#N/A</v>
      </c>
      <c r="X22" s="227">
        <f t="shared" si="1"/>
        <v>0</v>
      </c>
      <c r="AB22" s="228" t="str">
        <f t="shared" si="2"/>
        <v>GoldCID000233</v>
      </c>
    </row>
    <row r="23" spans="1:28" s="227" customFormat="1" ht="25.5">
      <c r="A23" s="186" t="s">
        <v>15333</v>
      </c>
      <c r="B23" s="182" t="s">
        <v>1098</v>
      </c>
      <c r="C23" s="227" t="s">
        <v>15332</v>
      </c>
      <c r="D23" s="230"/>
      <c r="E23" s="182" t="s">
        <v>1065</v>
      </c>
      <c r="G23" s="182" t="str">
        <f ca="1">IF(A22=$X$4,IF(ISERROR($V23),"Enter smelter details","RMI"),IF(ISERROR($V23),"",OFFSET('Smelter Look-up'!$F$4,$V23-4,0)))</f>
        <v/>
      </c>
      <c r="H23" s="182" t="s">
        <v>15844</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Unknown</v>
      </c>
      <c r="T23" s="181" t="str">
        <f ca="1">IF(B22="","",IF(ISERROR(MATCH($J23,SorP!$B$1:$B$6226,0)),"",INDIRECT("'SorP'!$A$"&amp;MATCH($S23&amp;$J23,SorP!C:C,0))))</f>
        <v/>
      </c>
      <c r="U23" s="201"/>
      <c r="V23" s="226" t="e">
        <f>IF(A22="",NA(),IF(OR(A22="Smelter not listed",A22="Smelter not yet identified"),MATCH($B22&amp;$D23,'Smelter Look-up'!$J:$J,0),MATCH($B22&amp;$A22,'Smelter Look-up'!$J:$J,0)))</f>
        <v>#N/A</v>
      </c>
      <c r="X23" s="227">
        <f t="shared" si="1"/>
        <v>0</v>
      </c>
      <c r="AB23" s="228" t="str">
        <f t="shared" si="2"/>
        <v>GoldCID000264</v>
      </c>
    </row>
    <row r="24" spans="1:28" s="227" customFormat="1" ht="25.5">
      <c r="A24" s="186" t="s">
        <v>654</v>
      </c>
      <c r="B24" s="182" t="s">
        <v>1098</v>
      </c>
      <c r="C24" s="227" t="s">
        <v>877</v>
      </c>
      <c r="D24" s="230"/>
      <c r="E24" s="182" t="s">
        <v>1077</v>
      </c>
      <c r="G24" s="182" t="str">
        <f ca="1">IF(A23=$X$4,IF(ISERROR($V24),"Enter smelter details","RMI"),IF(ISERROR($V24),"",OFFSET('Smelter Look-up'!$F$4,$V24-4,0)))</f>
        <v/>
      </c>
      <c r="H24" s="182" t="s">
        <v>15845</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Unknown</v>
      </c>
      <c r="T24" s="181" t="str">
        <f ca="1">IF(B23="","",IF(ISERROR(MATCH($J24,SorP!$B$1:$B$6226,0)),"",INDIRECT("'SorP'!$A$"&amp;MATCH($S24&amp;$J24,SorP!C:C,0))))</f>
        <v/>
      </c>
      <c r="U24" s="201"/>
      <c r="V24" s="226" t="e">
        <f>IF(A23="",NA(),IF(OR(A23="Smelter not listed",A23="Smelter not yet identified"),MATCH($B23&amp;$D24,'Smelter Look-up'!$J:$J,0),MATCH($B23&amp;$A23,'Smelter Look-up'!$J:$J,0)))</f>
        <v>#N/A</v>
      </c>
      <c r="X24" s="227">
        <f t="shared" si="1"/>
        <v>0</v>
      </c>
      <c r="AB24" s="228" t="str">
        <f t="shared" si="2"/>
        <v>GoldCID004010</v>
      </c>
    </row>
    <row r="25" spans="1:28" s="227" customFormat="1" ht="25.5">
      <c r="A25" s="186" t="s">
        <v>653</v>
      </c>
      <c r="B25" s="182" t="s">
        <v>1098</v>
      </c>
      <c r="C25" s="227" t="s">
        <v>2208</v>
      </c>
      <c r="D25" s="230"/>
      <c r="E25" s="182" t="s">
        <v>1080</v>
      </c>
      <c r="G25" s="182" t="str">
        <f ca="1">IF(A24=$X$4,IF(ISERROR($V25),"Enter smelter details","RMI"),IF(ISERROR($V25),"",OFFSET('Smelter Look-up'!$F$4,$V25-4,0)))</f>
        <v/>
      </c>
      <c r="H25" s="182" t="s">
        <v>15846</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Unknown</v>
      </c>
      <c r="T25" s="181" t="str">
        <f ca="1">IF(B24="","",IF(ISERROR(MATCH($J25,SorP!$B$1:$B$6226,0)),"",INDIRECT("'SorP'!$A$"&amp;MATCH($S25&amp;$J25,SorP!C:C,0))))</f>
        <v/>
      </c>
      <c r="U25" s="201"/>
      <c r="V25" s="226" t="e">
        <f>IF(A24="",NA(),IF(OR(A24="Smelter not listed",A24="Smelter not yet identified"),MATCH($B24&amp;$D25,'Smelter Look-up'!$J:$J,0),MATCH($B24&amp;$A24,'Smelter Look-up'!$J:$J,0)))</f>
        <v>#N/A</v>
      </c>
      <c r="X25" s="227">
        <f t="shared" si="1"/>
        <v>0</v>
      </c>
      <c r="AB25" s="228" t="str">
        <f t="shared" si="2"/>
        <v>GoldCID000401</v>
      </c>
    </row>
    <row r="26" spans="1:28" s="227" customFormat="1" ht="25.5">
      <c r="A26" s="186" t="s">
        <v>384</v>
      </c>
      <c r="B26" s="182" t="s">
        <v>1098</v>
      </c>
      <c r="C26" s="227" t="s">
        <v>13747</v>
      </c>
      <c r="D26" s="230"/>
      <c r="E26" s="182" t="s">
        <v>1077</v>
      </c>
      <c r="G26" s="182" t="str">
        <f ca="1">IF(A25=$X$4,IF(ISERROR($V26),"Enter smelter details","RMI"),IF(ISERROR($V26),"",OFFSET('Smelter Look-up'!$F$4,$V26-4,0)))</f>
        <v/>
      </c>
      <c r="H26" s="182" t="s">
        <v>15847</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Unknown</v>
      </c>
      <c r="T26" s="181" t="str">
        <f ca="1">IF(B25="","",IF(ISERROR(MATCH($J26,SorP!$B$1:$B$6226,0)),"",INDIRECT("'SorP'!$A$"&amp;MATCH($S26&amp;$J26,SorP!C:C,0))))</f>
        <v/>
      </c>
      <c r="U26" s="201"/>
      <c r="V26" s="226" t="e">
        <f>IF(A25="",NA(),IF(OR(A25="Smelter not listed",A25="Smelter not yet identified"),MATCH($B25&amp;$D26,'Smelter Look-up'!$J:$J,0),MATCH($B25&amp;$A25,'Smelter Look-up'!$J:$J,0)))</f>
        <v>#N/A</v>
      </c>
      <c r="X26" s="227">
        <f t="shared" si="1"/>
        <v>0</v>
      </c>
      <c r="AB26" s="228" t="str">
        <f t="shared" si="2"/>
        <v>GoldCID000359</v>
      </c>
    </row>
    <row r="27" spans="1:28" s="227" customFormat="1" ht="25.5">
      <c r="A27" s="186" t="s">
        <v>13768</v>
      </c>
      <c r="B27" s="182" t="s">
        <v>1098</v>
      </c>
      <c r="C27" s="227" t="s">
        <v>13748</v>
      </c>
      <c r="D27" s="230"/>
      <c r="E27" s="182" t="s">
        <v>1077</v>
      </c>
      <c r="G27" s="182" t="str">
        <f ca="1">IF(A26=$X$4,IF(ISERROR($V27),"Enter smelter details","RMI"),IF(ISERROR($V27),"",OFFSET('Smelter Look-up'!$F$4,$V27-4,0)))</f>
        <v/>
      </c>
      <c r="H27" s="182" t="s">
        <v>15848</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Unknown</v>
      </c>
      <c r="T27" s="181" t="str">
        <f ca="1">IF(B26="","",IF(ISERROR(MATCH($J27,SorP!$B$1:$B$6226,0)),"",INDIRECT("'SorP'!$A$"&amp;MATCH($S27&amp;$J27,SorP!C:C,0))))</f>
        <v/>
      </c>
      <c r="U27" s="201"/>
      <c r="V27" s="226" t="e">
        <f>IF(A26="",NA(),IF(OR(A26="Smelter not listed",A26="Smelter not yet identified"),MATCH($B26&amp;$D27,'Smelter Look-up'!$J:$J,0),MATCH($B26&amp;$A26,'Smelter Look-up'!$J:$J,0)))</f>
        <v>#N/A</v>
      </c>
      <c r="X27" s="227">
        <f t="shared" si="1"/>
        <v>0</v>
      </c>
      <c r="AB27" s="228" t="str">
        <f t="shared" si="2"/>
        <v>GoldCID000425</v>
      </c>
    </row>
    <row r="28" spans="1:28" s="227" customFormat="1" ht="25.5">
      <c r="A28" s="186" t="s">
        <v>13769</v>
      </c>
      <c r="B28" s="182" t="s">
        <v>1098</v>
      </c>
      <c r="C28" s="227" t="s">
        <v>13749</v>
      </c>
      <c r="D28" s="230"/>
      <c r="E28" s="182" t="s">
        <v>1077</v>
      </c>
      <c r="G28" s="182" t="str">
        <f ca="1">IF(A27=$X$4,IF(ISERROR($V28),"Enter smelter details","RMI"),IF(ISERROR($V28),"",OFFSET('Smelter Look-up'!$F$4,$V28-4,0)))</f>
        <v/>
      </c>
      <c r="H28" s="182" t="s">
        <v>15849</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Unknown</v>
      </c>
      <c r="T28" s="181" t="str">
        <f ca="1">IF(B27="","",IF(ISERROR(MATCH($J28,SorP!$B$1:$B$6226,0)),"",INDIRECT("'SorP'!$A$"&amp;MATCH($S28&amp;$J28,SorP!C:C,0))))</f>
        <v/>
      </c>
      <c r="U28" s="201"/>
      <c r="V28" s="226" t="e">
        <f>IF(A27="",NA(),IF(OR(A27="Smelter not listed",A27="Smelter not yet identified"),MATCH($B27&amp;$D28,'Smelter Look-up'!$J:$J,0),MATCH($B27&amp;$A27,'Smelter Look-up'!$J:$J,0)))</f>
        <v>#N/A</v>
      </c>
      <c r="X28" s="227">
        <f t="shared" si="1"/>
        <v>0</v>
      </c>
      <c r="AB28" s="228" t="str">
        <f t="shared" si="2"/>
        <v>GoldCID003424</v>
      </c>
    </row>
    <row r="29" spans="1:28" s="227" customFormat="1" ht="25.5">
      <c r="A29" s="186" t="s">
        <v>15599</v>
      </c>
      <c r="B29" s="182" t="s">
        <v>1098</v>
      </c>
      <c r="C29" s="227" t="s">
        <v>15598</v>
      </c>
      <c r="D29" s="230"/>
      <c r="E29" s="182" t="s">
        <v>2383</v>
      </c>
      <c r="G29" s="182" t="str">
        <f ca="1">IF(A28=$X$4,IF(ISERROR($V29),"Enter smelter details","RMI"),IF(ISERROR($V29),"",OFFSET('Smelter Look-up'!$F$4,$V29-4,0)))</f>
        <v/>
      </c>
      <c r="H29" s="182" t="s">
        <v>15850</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Unknown</v>
      </c>
      <c r="T29" s="181" t="str">
        <f ca="1">IF(B28="","",IF(ISERROR(MATCH($J29,SorP!$B$1:$B$6226,0)),"",INDIRECT("'SorP'!$A$"&amp;MATCH($S29&amp;$J29,SorP!C:C,0))))</f>
        <v/>
      </c>
      <c r="U29" s="201"/>
      <c r="V29" s="226" t="e">
        <f>IF(A28="",NA(),IF(OR(A28="Smelter not listed",A28="Smelter not yet identified"),MATCH($B28&amp;$D29,'Smelter Look-up'!$J:$J,0),MATCH($B28&amp;$A28,'Smelter Look-up'!$J:$J,0)))</f>
        <v>#N/A</v>
      </c>
      <c r="X29" s="227">
        <f t="shared" si="1"/>
        <v>0</v>
      </c>
      <c r="AB29" s="228" t="str">
        <f t="shared" si="2"/>
        <v>GoldCID003425</v>
      </c>
    </row>
    <row r="30" spans="1:28" s="227" customFormat="1" ht="25.5">
      <c r="A30" s="186" t="s">
        <v>15602</v>
      </c>
      <c r="B30" s="182" t="s">
        <v>1098</v>
      </c>
      <c r="C30" s="227" t="s">
        <v>15601</v>
      </c>
      <c r="D30" s="230"/>
      <c r="E30" s="182" t="s">
        <v>13079</v>
      </c>
      <c r="G30" s="182" t="str">
        <f ca="1">IF(A29=$X$4,IF(ISERROR($V30),"Enter smelter details","RMI"),IF(ISERROR($V30),"",OFFSET('Smelter Look-up'!$F$4,$V30-4,0)))</f>
        <v/>
      </c>
      <c r="H30" s="182" t="s">
        <v>15851</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Unknown</v>
      </c>
      <c r="T30" s="181" t="str">
        <f ca="1">IF(B29="","",IF(ISERROR(MATCH($J30,SorP!$B$1:$B$6226,0)),"",INDIRECT("'SorP'!$A$"&amp;MATCH($S30&amp;$J30,SorP!C:C,0))))</f>
        <v/>
      </c>
      <c r="U30" s="201"/>
      <c r="V30" s="226" t="e">
        <f>IF(A29="",NA(),IF(OR(A29="Smelter not listed",A29="Smelter not yet identified"),MATCH($B29&amp;$D30,'Smelter Look-up'!$J:$J,0),MATCH($B29&amp;$A29,'Smelter Look-up'!$J:$J,0)))</f>
        <v>#N/A</v>
      </c>
      <c r="X30" s="227">
        <f t="shared" si="1"/>
        <v>0</v>
      </c>
      <c r="AB30" s="228" t="str">
        <f t="shared" si="2"/>
        <v>GoldCID004755</v>
      </c>
    </row>
    <row r="31" spans="1:28" s="227" customFormat="1" ht="25.5">
      <c r="A31" s="186" t="s">
        <v>15287</v>
      </c>
      <c r="B31" s="182" t="s">
        <v>1098</v>
      </c>
      <c r="C31" s="227" t="s">
        <v>15286</v>
      </c>
      <c r="D31" s="230"/>
      <c r="E31" s="182" t="s">
        <v>12931</v>
      </c>
      <c r="G31" s="182" t="str">
        <f ca="1">IF(A30=$X$4,IF(ISERROR($V31),"Enter smelter details","RMI"),IF(ISERROR($V31),"",OFFSET('Smelter Look-up'!$F$4,$V31-4,0)))</f>
        <v/>
      </c>
      <c r="H31" s="182" t="s">
        <v>15852</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Unknown</v>
      </c>
      <c r="T31" s="181" t="str">
        <f ca="1">IF(B30="","",IF(ISERROR(MATCH($J31,SorP!$B$1:$B$6226,0)),"",INDIRECT("'SorP'!$A$"&amp;MATCH($S31&amp;$J31,SorP!C:C,0))))</f>
        <v/>
      </c>
      <c r="U31" s="201"/>
      <c r="V31" s="226" t="e">
        <f>IF(A30="",NA(),IF(OR(A30="Smelter not listed",A30="Smelter not yet identified"),MATCH($B30&amp;$D31,'Smelter Look-up'!$J:$J,0),MATCH($B30&amp;$A30,'Smelter Look-up'!$J:$J,0)))</f>
        <v>#N/A</v>
      </c>
      <c r="X31" s="227">
        <f t="shared" si="1"/>
        <v>0</v>
      </c>
      <c r="AB31" s="228" t="str">
        <f t="shared" si="2"/>
        <v>GoldCID004506</v>
      </c>
    </row>
    <row r="32" spans="1:28" s="227" customFormat="1" ht="25.5">
      <c r="A32" s="186" t="s">
        <v>722</v>
      </c>
      <c r="B32" s="182" t="s">
        <v>1098</v>
      </c>
      <c r="C32" s="227" t="s">
        <v>15853</v>
      </c>
      <c r="D32" s="230"/>
      <c r="E32" s="182" t="s">
        <v>1062</v>
      </c>
      <c r="G32" s="182" t="str">
        <f ca="1">IF(A31=$X$4,IF(ISERROR($V32),"Enter smelter details","RMI"),IF(ISERROR($V32),"",OFFSET('Smelter Look-up'!$F$4,$V32-4,0)))</f>
        <v/>
      </c>
      <c r="H32" s="182" t="s">
        <v>15854</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Unknown</v>
      </c>
      <c r="T32" s="181" t="str">
        <f ca="1">IF(B31="","",IF(ISERROR(MATCH($J32,SorP!$B$1:$B$6226,0)),"",INDIRECT("'SorP'!$A$"&amp;MATCH($S32&amp;$J32,SorP!C:C,0))))</f>
        <v/>
      </c>
      <c r="U32" s="201"/>
      <c r="V32" s="226" t="e">
        <f>IF(A31="",NA(),IF(OR(A31="Smelter not listed",A31="Smelter not yet identified"),MATCH($B31&amp;$D32,'Smelter Look-up'!$J:$J,0),MATCH($B31&amp;$A31,'Smelter Look-up'!$J:$J,0)))</f>
        <v>#N/A</v>
      </c>
      <c r="X32" s="227">
        <f t="shared" si="1"/>
        <v>0</v>
      </c>
      <c r="AB32" s="228" t="str">
        <f t="shared" si="2"/>
        <v>GoldCID003641</v>
      </c>
    </row>
    <row r="33" spans="1:28" s="227" customFormat="1" ht="25.5">
      <c r="A33" s="186" t="s">
        <v>659</v>
      </c>
      <c r="B33" s="182" t="s">
        <v>1098</v>
      </c>
      <c r="C33" s="227" t="s">
        <v>1008</v>
      </c>
      <c r="D33" s="230"/>
      <c r="E33" s="182" t="s">
        <v>1070</v>
      </c>
      <c r="G33" s="182" t="str">
        <f ca="1">IF(A32=$X$4,IF(ISERROR($V33),"Enter smelter details","RMI"),IF(ISERROR($V33),"",OFFSET('Smelter Look-up'!$F$4,$V33-4,0)))</f>
        <v/>
      </c>
      <c r="H33" s="182" t="s">
        <v>15829</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Unknown</v>
      </c>
      <c r="T33" s="181" t="str">
        <f ca="1">IF(B32="","",IF(ISERROR(MATCH($J33,SorP!$B$1:$B$6226,0)),"",INDIRECT("'SorP'!$A$"&amp;MATCH($S33&amp;$J33,SorP!C:C,0))))</f>
        <v/>
      </c>
      <c r="U33" s="201"/>
      <c r="V33" s="226" t="e">
        <f>IF(A32="",NA(),IF(OR(A32="Smelter not listed",A32="Smelter not yet identified"),MATCH($B32&amp;$D33,'Smelter Look-up'!$J:$J,0),MATCH($B32&amp;$A32,'Smelter Look-up'!$J:$J,0)))</f>
        <v>#N/A</v>
      </c>
      <c r="X33" s="227">
        <f t="shared" si="1"/>
        <v>0</v>
      </c>
      <c r="AB33" s="228" t="str">
        <f t="shared" si="2"/>
        <v>GoldCID002030</v>
      </c>
    </row>
    <row r="34" spans="1:28" s="227" customFormat="1" ht="25.5">
      <c r="A34" s="186" t="s">
        <v>661</v>
      </c>
      <c r="B34" s="182" t="s">
        <v>1098</v>
      </c>
      <c r="C34" s="227" t="s">
        <v>14928</v>
      </c>
      <c r="D34" s="230"/>
      <c r="E34" s="182" t="s">
        <v>1070</v>
      </c>
      <c r="G34" s="182" t="str">
        <f ca="1">IF(A33=$X$4,IF(ISERROR($V34),"Enter smelter details","RMI"),IF(ISERROR($V34),"",OFFSET('Smelter Look-up'!$F$4,$V34-4,0)))</f>
        <v/>
      </c>
      <c r="H34" s="182" t="s">
        <v>15855</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Unknown</v>
      </c>
      <c r="T34" s="181" t="str">
        <f ca="1">IF(B33="","",IF(ISERROR(MATCH($J34,SorP!$B$1:$B$6226,0)),"",INDIRECT("'SorP'!$A$"&amp;MATCH($S34&amp;$J34,SorP!C:C,0))))</f>
        <v/>
      </c>
      <c r="U34" s="201"/>
      <c r="V34" s="226" t="e">
        <f>IF(A33="",NA(),IF(OR(A33="Smelter not listed",A33="Smelter not yet identified"),MATCH($B33&amp;$D34,'Smelter Look-up'!$J:$J,0),MATCH($B33&amp;$A33,'Smelter Look-up'!$J:$J,0)))</f>
        <v>#N/A</v>
      </c>
      <c r="X34" s="227">
        <f t="shared" si="1"/>
        <v>0</v>
      </c>
      <c r="AB34" s="228" t="str">
        <f t="shared" si="2"/>
        <v>GoldCID000694</v>
      </c>
    </row>
    <row r="35" spans="1:28" s="227" customFormat="1" ht="25.5">
      <c r="A35" s="186" t="s">
        <v>660</v>
      </c>
      <c r="B35" s="182" t="s">
        <v>1098</v>
      </c>
      <c r="C35" s="227" t="s">
        <v>2452</v>
      </c>
      <c r="D35" s="230"/>
      <c r="E35" s="182" t="s">
        <v>1069</v>
      </c>
      <c r="G35" s="182" t="str">
        <f ca="1">IF(A34=$X$4,IF(ISERROR($V35),"Enter smelter details","RMI"),IF(ISERROR($V35),"",OFFSET('Smelter Look-up'!$F$4,$V35-4,0)))</f>
        <v/>
      </c>
      <c r="H35" s="182" t="s">
        <v>15856</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Unknown</v>
      </c>
      <c r="T35" s="181" t="str">
        <f ca="1">IF(B34="","",IF(ISERROR(MATCH($J35,SorP!$B$1:$B$6226,0)),"",INDIRECT("'SorP'!$A$"&amp;MATCH($S35&amp;$J35,SorP!C:C,0))))</f>
        <v/>
      </c>
      <c r="U35" s="201"/>
      <c r="V35" s="226" t="e">
        <f>IF(A34="",NA(),IF(OR(A34="Smelter not listed",A34="Smelter not yet identified"),MATCH($B34&amp;$D35,'Smelter Look-up'!$J:$J,0),MATCH($B34&amp;$A34,'Smelter Look-up'!$J:$J,0)))</f>
        <v>#N/A</v>
      </c>
      <c r="X35" s="227">
        <f t="shared" si="1"/>
        <v>0</v>
      </c>
      <c r="AB35" s="228" t="str">
        <f t="shared" si="2"/>
        <v>GoldCID000711</v>
      </c>
    </row>
    <row r="36" spans="1:28" s="227" customFormat="1" ht="25.5">
      <c r="A36" s="186" t="s">
        <v>15607</v>
      </c>
      <c r="B36" s="182" t="s">
        <v>1098</v>
      </c>
      <c r="C36" s="227" t="s">
        <v>15673</v>
      </c>
      <c r="D36" s="230"/>
      <c r="E36" s="182" t="s">
        <v>864</v>
      </c>
      <c r="G36" s="182" t="str">
        <f ca="1">IF(A35=$X$4,IF(ISERROR($V36),"Enter smelter details","RMI"),IF(ISERROR($V36),"",OFFSET('Smelter Look-up'!$F$4,$V36-4,0)))</f>
        <v/>
      </c>
      <c r="H36" s="182" t="s">
        <v>15827</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Unknown</v>
      </c>
      <c r="T36" s="181" t="str">
        <f ca="1">IF(B35="","",IF(ISERROR(MATCH($J36,SorP!$B$1:$B$6226,0)),"",INDIRECT("'SorP'!$A$"&amp;MATCH($S36&amp;$J36,SorP!C:C,0))))</f>
        <v/>
      </c>
      <c r="U36" s="201"/>
      <c r="V36" s="226" t="e">
        <f>IF(A35="",NA(),IF(OR(A35="Smelter not listed",A35="Smelter not yet identified"),MATCH($B35&amp;$D36,'Smelter Look-up'!$J:$J,0),MATCH($B35&amp;$A35,'Smelter Look-up'!$J:$J,0)))</f>
        <v>#N/A</v>
      </c>
      <c r="X36" s="227">
        <f t="shared" si="1"/>
        <v>0</v>
      </c>
      <c r="AB36" s="228" t="str">
        <f t="shared" si="2"/>
        <v>GoldCID000707</v>
      </c>
    </row>
    <row r="37" spans="1:28" s="227" customFormat="1" ht="25.5">
      <c r="A37" s="186" t="s">
        <v>664</v>
      </c>
      <c r="B37" s="182" t="s">
        <v>1098</v>
      </c>
      <c r="C37" s="227" t="s">
        <v>2250</v>
      </c>
      <c r="D37" s="230"/>
      <c r="E37" s="182" t="s">
        <v>1069</v>
      </c>
      <c r="G37" s="182" t="str">
        <f ca="1">IF(A36=$X$4,IF(ISERROR($V37),"Enter smelter details","RMI"),IF(ISERROR($V37),"",OFFSET('Smelter Look-up'!$F$4,$V37-4,0)))</f>
        <v/>
      </c>
      <c r="H37" s="182" t="s">
        <v>15857</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Unknown</v>
      </c>
      <c r="T37" s="181" t="str">
        <f ca="1">IF(B36="","",IF(ISERROR(MATCH($J37,SorP!$B$1:$B$6226,0)),"",INDIRECT("'SorP'!$A$"&amp;MATCH($S37&amp;$J37,SorP!C:C,0))))</f>
        <v/>
      </c>
      <c r="U37" s="201"/>
      <c r="V37" s="226" t="e">
        <f>IF(A36="",NA(),IF(OR(A36="Smelter not listed",A36="Smelter not yet identified"),MATCH($B36&amp;$D37,'Smelter Look-up'!$J:$J,0),MATCH($B36&amp;$A36,'Smelter Look-up'!$J:$J,0)))</f>
        <v>#N/A</v>
      </c>
      <c r="X37" s="227">
        <f t="shared" si="1"/>
        <v>0</v>
      </c>
      <c r="AB37" s="228" t="str">
        <f t="shared" si="2"/>
        <v>GoldCID004714</v>
      </c>
    </row>
    <row r="38" spans="1:28" s="227" customFormat="1" ht="25.5">
      <c r="A38" s="186" t="s">
        <v>665</v>
      </c>
      <c r="B38" s="182" t="s">
        <v>1098</v>
      </c>
      <c r="C38" s="227" t="s">
        <v>1194</v>
      </c>
      <c r="D38" s="230"/>
      <c r="E38" s="182" t="s">
        <v>1077</v>
      </c>
      <c r="G38" s="182" t="str">
        <f ca="1">IF(A37=$X$4,IF(ISERROR($V38),"Enter smelter details","RMI"),IF(ISERROR($V38),"",OFFSET('Smelter Look-up'!$F$4,$V38-4,0)))</f>
        <v/>
      </c>
      <c r="H38" s="182" t="s">
        <v>15858</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0"/>
        <v>Unknown</v>
      </c>
      <c r="T38" s="181" t="str">
        <f ca="1">IF(B37="","",IF(ISERROR(MATCH($J38,SorP!$B$1:$B$6226,0)),"",INDIRECT("'SorP'!$A$"&amp;MATCH($S38&amp;$J38,SorP!C:C,0))))</f>
        <v/>
      </c>
      <c r="U38" s="201"/>
      <c r="V38" s="226" t="e">
        <f>IF(A37="",NA(),IF(OR(A37="Smelter not listed",A37="Smelter not yet identified"),MATCH($B37&amp;$D38,'Smelter Look-up'!$J:$J,0),MATCH($B37&amp;$A37,'Smelter Look-up'!$J:$J,0)))</f>
        <v>#N/A</v>
      </c>
      <c r="X38" s="227">
        <f t="shared" si="1"/>
        <v>0</v>
      </c>
      <c r="AB38" s="228" t="str">
        <f t="shared" si="2"/>
        <v>GoldCID000801</v>
      </c>
    </row>
    <row r="39" spans="1:28" s="227" customFormat="1" ht="25.5">
      <c r="A39" s="186" t="s">
        <v>666</v>
      </c>
      <c r="B39" s="182" t="s">
        <v>1098</v>
      </c>
      <c r="C39" s="227" t="s">
        <v>1201</v>
      </c>
      <c r="D39" s="230"/>
      <c r="E39" s="182" t="s">
        <v>860</v>
      </c>
      <c r="G39" s="182" t="str">
        <f ca="1">IF(A38=$X$4,IF(ISERROR($V39),"Enter smelter details","RMI"),IF(ISERROR($V39),"",OFFSET('Smelter Look-up'!$F$4,$V39-4,0)))</f>
        <v/>
      </c>
      <c r="H39" s="182" t="s">
        <v>15859</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0"/>
        <v>Unknown</v>
      </c>
      <c r="T39" s="181" t="str">
        <f ca="1">IF(B38="","",IF(ISERROR(MATCH($J39,SorP!$B$1:$B$6226,0)),"",INDIRECT("'SorP'!$A$"&amp;MATCH($S39&amp;$J39,SorP!C:C,0))))</f>
        <v/>
      </c>
      <c r="U39" s="201"/>
      <c r="V39" s="226" t="e">
        <f>IF(A38="",NA(),IF(OR(A38="Smelter not listed",A38="Smelter not yet identified"),MATCH($B38&amp;$D39,'Smelter Look-up'!$J:$J,0),MATCH($B38&amp;$A38,'Smelter Look-up'!$J:$J,0)))</f>
        <v>#N/A</v>
      </c>
      <c r="X39" s="227">
        <f t="shared" si="1"/>
        <v>0</v>
      </c>
      <c r="AB39" s="228" t="str">
        <f t="shared" si="2"/>
        <v>GoldCID000807</v>
      </c>
    </row>
    <row r="40" spans="1:28" s="227" customFormat="1" ht="25.5">
      <c r="A40" s="186" t="s">
        <v>2455</v>
      </c>
      <c r="B40" s="182" t="s">
        <v>1098</v>
      </c>
      <c r="C40" s="227" t="s">
        <v>2454</v>
      </c>
      <c r="D40" s="230"/>
      <c r="E40" s="182" t="s">
        <v>1076</v>
      </c>
      <c r="G40" s="182" t="str">
        <f ca="1">IF(A39=$X$4,IF(ISERROR($V40),"Enter smelter details","RMI"),IF(ISERROR($V40),"",OFFSET('Smelter Look-up'!$F$4,$V40-4,0)))</f>
        <v/>
      </c>
      <c r="H40" s="182" t="s">
        <v>15842</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0"/>
        <v>Unknown</v>
      </c>
      <c r="T40" s="181" t="str">
        <f ca="1">IF(B39="","",IF(ISERROR(MATCH($J40,SorP!$B$1:$B$6226,0)),"",INDIRECT("'SorP'!$A$"&amp;MATCH($S40&amp;$J40,SorP!C:C,0))))</f>
        <v/>
      </c>
      <c r="U40" s="201"/>
      <c r="V40" s="226" t="e">
        <f>IF(A39="",NA(),IF(OR(A39="Smelter not listed",A39="Smelter not yet identified"),MATCH($B39&amp;$D40,'Smelter Look-up'!$J:$J,0),MATCH($B39&amp;$A39,'Smelter Look-up'!$J:$J,0)))</f>
        <v>#N/A</v>
      </c>
      <c r="X40" s="227">
        <f t="shared" si="1"/>
        <v>0</v>
      </c>
      <c r="AB40" s="228" t="str">
        <f t="shared" si="2"/>
        <v>GoldCID000814</v>
      </c>
    </row>
    <row r="41" spans="1:28" s="227" customFormat="1" ht="25.5">
      <c r="A41" s="186" t="s">
        <v>667</v>
      </c>
      <c r="B41" s="182" t="s">
        <v>1098</v>
      </c>
      <c r="C41" s="227" t="s">
        <v>879</v>
      </c>
      <c r="D41" s="230"/>
      <c r="E41" s="182" t="s">
        <v>1077</v>
      </c>
      <c r="G41" s="182" t="str">
        <f ca="1">IF(A40=$X$4,IF(ISERROR($V41),"Enter smelter details","RMI"),IF(ISERROR($V41),"",OFFSET('Smelter Look-up'!$F$4,$V41-4,0)))</f>
        <v/>
      </c>
      <c r="H41" s="182" t="s">
        <v>15860</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0"/>
        <v>Unknown</v>
      </c>
      <c r="T41" s="181" t="str">
        <f ca="1">IF(B40="","",IF(ISERROR(MATCH($J41,SorP!$B$1:$B$6226,0)),"",INDIRECT("'SorP'!$A$"&amp;MATCH($S41&amp;$J41,SorP!C:C,0))))</f>
        <v/>
      </c>
      <c r="U41" s="201"/>
      <c r="V41" s="226" t="e">
        <f>IF(A40="",NA(),IF(OR(A40="Smelter not listed",A40="Smelter not yet identified"),MATCH($B40&amp;$D41,'Smelter Look-up'!$J:$J,0),MATCH($B40&amp;$A40,'Smelter Look-up'!$J:$J,0)))</f>
        <v>#N/A</v>
      </c>
      <c r="X41" s="227">
        <f t="shared" si="1"/>
        <v>0</v>
      </c>
      <c r="AB41" s="228" t="str">
        <f t="shared" si="2"/>
        <v>GoldCID002765</v>
      </c>
    </row>
    <row r="42" spans="1:28" s="227" customFormat="1" ht="25.5">
      <c r="A42" s="186" t="s">
        <v>668</v>
      </c>
      <c r="B42" s="182" t="s">
        <v>1098</v>
      </c>
      <c r="C42" s="227" t="s">
        <v>2251</v>
      </c>
      <c r="D42" s="230"/>
      <c r="E42" s="182" t="s">
        <v>1069</v>
      </c>
      <c r="G42" s="182" t="str">
        <f ca="1">IF(A41=$X$4,IF(ISERROR($V42),"Enter smelter details","RMI"),IF(ISERROR($V42),"",OFFSET('Smelter Look-up'!$F$4,$V42-4,0)))</f>
        <v/>
      </c>
      <c r="H42" s="182" t="s">
        <v>15861</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0"/>
        <v>Unknown</v>
      </c>
      <c r="T42" s="181" t="str">
        <f ca="1">IF(B41="","",IF(ISERROR(MATCH($J42,SorP!$B$1:$B$6226,0)),"",INDIRECT("'SorP'!$A$"&amp;MATCH($S42&amp;$J42,SorP!C:C,0))))</f>
        <v/>
      </c>
      <c r="U42" s="201"/>
      <c r="V42" s="226" t="e">
        <f>IF(A41="",NA(),IF(OR(A41="Smelter not listed",A41="Smelter not yet identified"),MATCH($B41&amp;$D42,'Smelter Look-up'!$J:$J,0),MATCH($B41&amp;$A41,'Smelter Look-up'!$J:$J,0)))</f>
        <v>#N/A</v>
      </c>
      <c r="X42" s="227">
        <f t="shared" si="1"/>
        <v>0</v>
      </c>
      <c r="AB42" s="228" t="str">
        <f t="shared" si="2"/>
        <v>GoldCID000823</v>
      </c>
    </row>
    <row r="43" spans="1:28" s="227" customFormat="1" ht="25.5">
      <c r="A43" s="186" t="s">
        <v>673</v>
      </c>
      <c r="B43" s="182" t="s">
        <v>1098</v>
      </c>
      <c r="C43" s="227" t="s">
        <v>15862</v>
      </c>
      <c r="D43" s="230"/>
      <c r="E43" s="182" t="s">
        <v>1077</v>
      </c>
      <c r="G43" s="182" t="str">
        <f ca="1">IF(A42=$X$4,IF(ISERROR($V43),"Enter smelter details","RMI"),IF(ISERROR($V43),"",OFFSET('Smelter Look-up'!$F$4,$V43-4,0)))</f>
        <v/>
      </c>
      <c r="H43" s="182" t="s">
        <v>15863</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0"/>
        <v>Unknown</v>
      </c>
      <c r="T43" s="181" t="str">
        <f ca="1">IF(B42="","",IF(ISERROR(MATCH($J43,SorP!$B$1:$B$6226,0)),"",INDIRECT("'SorP'!$A$"&amp;MATCH($S43&amp;$J43,SorP!C:C,0))))</f>
        <v/>
      </c>
      <c r="U43" s="201"/>
      <c r="V43" s="226" t="e">
        <f>IF(A42="",NA(),IF(OR(A42="Smelter not listed",A42="Smelter not yet identified"),MATCH($B42&amp;$D43,'Smelter Look-up'!$J:$J,0),MATCH($B42&amp;$A42,'Smelter Look-up'!$J:$J,0)))</f>
        <v>#N/A</v>
      </c>
      <c r="X43" s="227">
        <f t="shared" si="1"/>
        <v>0</v>
      </c>
      <c r="AB43" s="228" t="str">
        <f t="shared" si="2"/>
        <v>GoldCID000855</v>
      </c>
    </row>
    <row r="44" spans="1:28" s="227" customFormat="1" ht="25.5">
      <c r="A44" s="186" t="s">
        <v>674</v>
      </c>
      <c r="B44" s="182" t="s">
        <v>1098</v>
      </c>
      <c r="C44" s="227" t="s">
        <v>1571</v>
      </c>
      <c r="D44" s="230"/>
      <c r="E44" s="182" t="s">
        <v>1078</v>
      </c>
      <c r="G44" s="182" t="str">
        <f ca="1">IF(A43=$X$4,IF(ISERROR($V44),"Enter smelter details","RMI"),IF(ISERROR($V44),"",OFFSET('Smelter Look-up'!$F$4,$V44-4,0)))</f>
        <v/>
      </c>
      <c r="H44" s="182" t="s">
        <v>15864</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0"/>
        <v>Unknown</v>
      </c>
      <c r="T44" s="181" t="str">
        <f ca="1">IF(B43="","",IF(ISERROR(MATCH($J44,SorP!$B$1:$B$6226,0)),"",INDIRECT("'SorP'!$A$"&amp;MATCH($S44&amp;$J44,SorP!C:C,0))))</f>
        <v/>
      </c>
      <c r="U44" s="201"/>
      <c r="V44" s="226" t="e">
        <f>IF(A43="",NA(),IF(OR(A43="Smelter not listed",A43="Smelter not yet identified"),MATCH($B43&amp;$D44,'Smelter Look-up'!$J:$J,0),MATCH($B43&amp;$A43,'Smelter Look-up'!$J:$J,0)))</f>
        <v>#N/A</v>
      </c>
      <c r="X44" s="227">
        <f t="shared" si="1"/>
        <v>0</v>
      </c>
      <c r="AB44" s="228" t="str">
        <f t="shared" si="2"/>
        <v>GoldCID000937</v>
      </c>
    </row>
    <row r="45" spans="1:28" s="227" customFormat="1" ht="25.5">
      <c r="A45" s="186" t="s">
        <v>676</v>
      </c>
      <c r="B45" s="182" t="s">
        <v>1098</v>
      </c>
      <c r="C45" s="227" t="s">
        <v>675</v>
      </c>
      <c r="D45" s="230"/>
      <c r="E45" s="182" t="s">
        <v>2384</v>
      </c>
      <c r="G45" s="182" t="str">
        <f ca="1">IF(A44=$X$4,IF(ISERROR($V45),"Enter smelter details","RMI"),IF(ISERROR($V45),"",OFFSET('Smelter Look-up'!$F$4,$V45-4,0)))</f>
        <v/>
      </c>
      <c r="H45" s="182" t="s">
        <v>15865</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0"/>
        <v>Unknown</v>
      </c>
      <c r="T45" s="181" t="str">
        <f ca="1">IF(B44="","",IF(ISERROR(MATCH($J45,SorP!$B$1:$B$6226,0)),"",INDIRECT("'SorP'!$A$"&amp;MATCH($S45&amp;$J45,SorP!C:C,0))))</f>
        <v/>
      </c>
      <c r="U45" s="201"/>
      <c r="V45" s="226" t="e">
        <f>IF(A44="",NA(),IF(OR(A44="Smelter not listed",A44="Smelter not yet identified"),MATCH($B44&amp;$D45,'Smelter Look-up'!$J:$J,0),MATCH($B44&amp;$A44,'Smelter Look-up'!$J:$J,0)))</f>
        <v>#N/A</v>
      </c>
      <c r="X45" s="227">
        <f t="shared" si="1"/>
        <v>0</v>
      </c>
      <c r="AB45" s="228" t="str">
        <f t="shared" si="2"/>
        <v>GoldCID000957</v>
      </c>
    </row>
    <row r="46" spans="1:28" s="227" customFormat="1" ht="25.5">
      <c r="A46" s="186" t="s">
        <v>1354</v>
      </c>
      <c r="B46" s="182" t="s">
        <v>1098</v>
      </c>
      <c r="C46" s="227" t="s">
        <v>12653</v>
      </c>
      <c r="D46" s="230"/>
      <c r="E46" s="182" t="s">
        <v>853</v>
      </c>
      <c r="G46" s="182" t="str">
        <f ca="1">IF(A45=$X$4,IF(ISERROR($V46),"Enter smelter details","RMI"),IF(ISERROR($V46),"",OFFSET('Smelter Look-up'!$F$4,$V46-4,0)))</f>
        <v/>
      </c>
      <c r="H46" s="182" t="s">
        <v>15866</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0"/>
        <v>Unknown</v>
      </c>
      <c r="T46" s="181" t="str">
        <f ca="1">IF(B45="","",IF(ISERROR(MATCH($J46,SorP!$B$1:$B$6226,0)),"",INDIRECT("'SorP'!$A$"&amp;MATCH($S46&amp;$J46,SorP!C:C,0))))</f>
        <v/>
      </c>
      <c r="U46" s="201"/>
      <c r="V46" s="226" t="e">
        <f>IF(A45="",NA(),IF(OR(A45="Smelter not listed",A45="Smelter not yet identified"),MATCH($B45&amp;$D46,'Smelter Look-up'!$J:$J,0),MATCH($B45&amp;$A45,'Smelter Look-up'!$J:$J,0)))</f>
        <v>#N/A</v>
      </c>
      <c r="X46" s="227">
        <f t="shared" si="1"/>
        <v>0</v>
      </c>
      <c r="AB46" s="228" t="str">
        <f t="shared" si="2"/>
        <v>GoldCID000969</v>
      </c>
    </row>
    <row r="47" spans="1:28" s="227" customFormat="1" ht="25.5">
      <c r="A47" s="186" t="s">
        <v>677</v>
      </c>
      <c r="B47" s="182" t="s">
        <v>1098</v>
      </c>
      <c r="C47" s="227" t="s">
        <v>2102</v>
      </c>
      <c r="D47" s="230"/>
      <c r="E47" s="182" t="s">
        <v>1077</v>
      </c>
      <c r="G47" s="182" t="str">
        <f ca="1">IF(A46=$X$4,IF(ISERROR($V47),"Enter smelter details","RMI"),IF(ISERROR($V47),"",OFFSET('Smelter Look-up'!$F$4,$V47-4,0)))</f>
        <v/>
      </c>
      <c r="H47" s="182" t="s">
        <v>15867</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0"/>
        <v>Unknown</v>
      </c>
      <c r="T47" s="181" t="str">
        <f ca="1">IF(B46="","",IF(ISERROR(MATCH($J47,SorP!$B$1:$B$6226,0)),"",INDIRECT("'SorP'!$A$"&amp;MATCH($S47&amp;$J47,SorP!C:C,0))))</f>
        <v/>
      </c>
      <c r="U47" s="201"/>
      <c r="V47" s="226" t="e">
        <f>IF(A46="",NA(),IF(OR(A46="Smelter not listed",A46="Smelter not yet identified"),MATCH($B46&amp;$D47,'Smelter Look-up'!$J:$J,0),MATCH($B46&amp;$A46,'Smelter Look-up'!$J:$J,0)))</f>
        <v>#N/A</v>
      </c>
      <c r="X47" s="227">
        <f t="shared" si="1"/>
        <v>0</v>
      </c>
      <c r="AB47" s="228" t="str">
        <f t="shared" si="2"/>
        <v>GoldCID002511</v>
      </c>
    </row>
    <row r="48" spans="1:28" s="227" customFormat="1" ht="25.5">
      <c r="A48" s="186" t="s">
        <v>1678</v>
      </c>
      <c r="B48" s="182" t="s">
        <v>1098</v>
      </c>
      <c r="C48" s="227" t="s">
        <v>2254</v>
      </c>
      <c r="D48" s="230"/>
      <c r="E48" s="182" t="s">
        <v>1080</v>
      </c>
      <c r="G48" s="182" t="str">
        <f ca="1">IF(A47=$X$4,IF(ISERROR($V48),"Enter smelter details","RMI"),IF(ISERROR($V48),"",OFFSET('Smelter Look-up'!$F$4,$V48-4,0)))</f>
        <v/>
      </c>
      <c r="H48" s="182" t="s">
        <v>15868</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0"/>
        <v>Unknown</v>
      </c>
      <c r="T48" s="181" t="str">
        <f ca="1">IF(B47="","",IF(ISERROR(MATCH($J48,SorP!$B$1:$B$6226,0)),"",INDIRECT("'SorP'!$A$"&amp;MATCH($S48&amp;$J48,SorP!C:C,0))))</f>
        <v/>
      </c>
      <c r="U48" s="201"/>
      <c r="V48" s="226" t="e">
        <f>IF(A47="",NA(),IF(OR(A47="Smelter not listed",A47="Smelter not yet identified"),MATCH($B47&amp;$D48,'Smelter Look-up'!$J:$J,0),MATCH($B47&amp;$A47,'Smelter Look-up'!$J:$J,0)))</f>
        <v>#N/A</v>
      </c>
      <c r="X48" s="227">
        <f t="shared" si="1"/>
        <v>0</v>
      </c>
      <c r="AB48" s="228" t="str">
        <f t="shared" si="2"/>
        <v>GoldCID000981</v>
      </c>
    </row>
    <row r="49" spans="1:28" s="227" customFormat="1" ht="25.5">
      <c r="A49" s="186" t="s">
        <v>681</v>
      </c>
      <c r="B49" s="182" t="s">
        <v>1098</v>
      </c>
      <c r="C49" s="227" t="s">
        <v>15610</v>
      </c>
      <c r="D49" s="230"/>
      <c r="E49" s="182" t="s">
        <v>1080</v>
      </c>
      <c r="G49" s="182" t="str">
        <f ca="1">IF(A48=$X$4,IF(ISERROR($V49),"Enter smelter details","RMI"),IF(ISERROR($V49),"",OFFSET('Smelter Look-up'!$F$4,$V49-4,0)))</f>
        <v/>
      </c>
      <c r="H49" s="182" t="s">
        <v>15869</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0"/>
        <v>Unknown</v>
      </c>
      <c r="T49" s="181" t="str">
        <f ca="1">IF(B48="","",IF(ISERROR(MATCH($J49,SorP!$B$1:$B$6226,0)),"",INDIRECT("'SorP'!$A$"&amp;MATCH($S49&amp;$J49,SorP!C:C,0))))</f>
        <v/>
      </c>
      <c r="U49" s="201"/>
      <c r="V49" s="226" t="e">
        <f>IF(A48="",NA(),IF(OR(A48="Smelter not listed",A48="Smelter not yet identified"),MATCH($B48&amp;$D49,'Smelter Look-up'!$J:$J,0),MATCH($B48&amp;$A48,'Smelter Look-up'!$J:$J,0)))</f>
        <v>#N/A</v>
      </c>
      <c r="X49" s="227">
        <f t="shared" si="1"/>
        <v>0</v>
      </c>
      <c r="AB49" s="228" t="str">
        <f t="shared" si="2"/>
        <v>GoldCID002605</v>
      </c>
    </row>
    <row r="50" spans="1:28" s="227" customFormat="1" ht="25.5">
      <c r="A50" s="186" t="s">
        <v>2450</v>
      </c>
      <c r="B50" s="182" t="s">
        <v>1098</v>
      </c>
      <c r="C50" s="227" t="s">
        <v>13752</v>
      </c>
      <c r="D50" s="230"/>
      <c r="E50" s="182" t="s">
        <v>1080</v>
      </c>
      <c r="G50" s="182" t="str">
        <f ca="1">IF(A49=$X$4,IF(ISERROR($V50),"Enter smelter details","RMI"),IF(ISERROR($V50),"",OFFSET('Smelter Look-up'!$F$4,$V50-4,0)))</f>
        <v/>
      </c>
      <c r="H50" s="182" t="s">
        <v>15870</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0"/>
        <v>Unknown</v>
      </c>
      <c r="T50" s="181" t="str">
        <f ca="1">IF(B49="","",IF(ISERROR(MATCH($J50,SorP!$B$1:$B$6226,0)),"",INDIRECT("'SorP'!$A$"&amp;MATCH($S50&amp;$J50,SorP!C:C,0))))</f>
        <v/>
      </c>
      <c r="U50" s="201"/>
      <c r="V50" s="226" t="e">
        <f>IF(A49="",NA(),IF(OR(A49="Smelter not listed",A49="Smelter not yet identified"),MATCH($B49&amp;$D50,'Smelter Look-up'!$J:$J,0),MATCH($B49&amp;$A49,'Smelter Look-up'!$J:$J,0)))</f>
        <v>#N/A</v>
      </c>
      <c r="X50" s="227">
        <f t="shared" si="1"/>
        <v>0</v>
      </c>
      <c r="AB50" s="228" t="str">
        <f t="shared" si="2"/>
        <v>GoldCID001078</v>
      </c>
    </row>
    <row r="51" spans="1:28" s="227" customFormat="1" ht="25.5">
      <c r="A51" s="186" t="s">
        <v>684</v>
      </c>
      <c r="B51" s="182" t="s">
        <v>1098</v>
      </c>
      <c r="C51" s="227" t="s">
        <v>881</v>
      </c>
      <c r="D51" s="230"/>
      <c r="E51" s="182" t="s">
        <v>2384</v>
      </c>
      <c r="G51" s="182" t="str">
        <f ca="1">IF(A50=$X$4,IF(ISERROR($V51),"Enter smelter details","RMI"),IF(ISERROR($V51),"",OFFSET('Smelter Look-up'!$F$4,$V51-4,0)))</f>
        <v/>
      </c>
      <c r="H51" s="182" t="s">
        <v>15871</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0"/>
        <v>Unknown</v>
      </c>
      <c r="T51" s="181" t="str">
        <f ca="1">IF(B50="","",IF(ISERROR(MATCH($J51,SorP!$B$1:$B$6226,0)),"",INDIRECT("'SorP'!$A$"&amp;MATCH($S51&amp;$J51,SorP!C:C,0))))</f>
        <v/>
      </c>
      <c r="U51" s="201"/>
      <c r="V51" s="226" t="e">
        <f>IF(A50="",NA(),IF(OR(A50="Smelter not listed",A50="Smelter not yet identified"),MATCH($B50&amp;$D51,'Smelter Look-up'!$J:$J,0),MATCH($B50&amp;$A50,'Smelter Look-up'!$J:$J,0)))</f>
        <v>#N/A</v>
      </c>
      <c r="X51" s="227">
        <f t="shared" si="1"/>
        <v>0</v>
      </c>
      <c r="AB51" s="228" t="str">
        <f t="shared" si="2"/>
        <v>GoldCID000689</v>
      </c>
    </row>
    <row r="52" spans="1:28" s="227" customFormat="1" ht="25.5">
      <c r="A52" s="186" t="s">
        <v>685</v>
      </c>
      <c r="B52" s="182" t="s">
        <v>1098</v>
      </c>
      <c r="C52" s="227" t="s">
        <v>53</v>
      </c>
      <c r="D52" s="230"/>
      <c r="E52" s="182" t="s">
        <v>1077</v>
      </c>
      <c r="G52" s="182" t="str">
        <f ca="1">IF(A51=$X$4,IF(ISERROR($V52),"Enter smelter details","RMI"),IF(ISERROR($V52),"",OFFSET('Smelter Look-up'!$F$4,$V52-4,0)))</f>
        <v/>
      </c>
      <c r="H52" s="182" t="s">
        <v>15872</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0"/>
        <v>Unknown</v>
      </c>
      <c r="T52" s="181" t="str">
        <f ca="1">IF(B51="","",IF(ISERROR(MATCH($J52,SorP!$B$1:$B$6226,0)),"",INDIRECT("'SorP'!$A$"&amp;MATCH($S52&amp;$J52,SorP!C:C,0))))</f>
        <v/>
      </c>
      <c r="U52" s="201"/>
      <c r="V52" s="226" t="e">
        <f>IF(A51="",NA(),IF(OR(A51="Smelter not listed",A51="Smelter not yet identified"),MATCH($B51&amp;$D52,'Smelter Look-up'!$J:$J,0),MATCH($B51&amp;$A51,'Smelter Look-up'!$J:$J,0)))</f>
        <v>#N/A</v>
      </c>
      <c r="X52" s="227">
        <f t="shared" si="1"/>
        <v>0</v>
      </c>
      <c r="AB52" s="228" t="str">
        <f t="shared" si="2"/>
        <v>GoldCID001113</v>
      </c>
    </row>
    <row r="53" spans="1:28" s="227" customFormat="1" ht="25.5">
      <c r="A53" s="186" t="s">
        <v>14936</v>
      </c>
      <c r="B53" s="182" t="s">
        <v>1098</v>
      </c>
      <c r="C53" s="227" t="s">
        <v>14935</v>
      </c>
      <c r="D53" s="230"/>
      <c r="E53" s="182" t="s">
        <v>864</v>
      </c>
      <c r="G53" s="182" t="str">
        <f ca="1">IF(A52=$X$4,IF(ISERROR($V53),"Enter smelter details","RMI"),IF(ISERROR($V53),"",OFFSET('Smelter Look-up'!$F$4,$V53-4,0)))</f>
        <v/>
      </c>
      <c r="H53" s="182" t="s">
        <v>15873</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0"/>
        <v>Unknown</v>
      </c>
      <c r="T53" s="181" t="str">
        <f ca="1">IF(B52="","",IF(ISERROR(MATCH($J53,SorP!$B$1:$B$6226,0)),"",INDIRECT("'SorP'!$A$"&amp;MATCH($S53&amp;$J53,SorP!C:C,0))))</f>
        <v/>
      </c>
      <c r="U53" s="201"/>
      <c r="V53" s="226" t="e">
        <f>IF(A52="",NA(),IF(OR(A52="Smelter not listed",A52="Smelter not yet identified"),MATCH($B52&amp;$D53,'Smelter Look-up'!$J:$J,0),MATCH($B52&amp;$A52,'Smelter Look-up'!$J:$J,0)))</f>
        <v>#N/A</v>
      </c>
      <c r="X53" s="227">
        <f t="shared" si="1"/>
        <v>0</v>
      </c>
      <c r="AB53" s="228" t="str">
        <f t="shared" si="2"/>
        <v>GoldCID001119</v>
      </c>
    </row>
    <row r="54" spans="1:28" s="227" customFormat="1" ht="25.5">
      <c r="A54" s="186" t="s">
        <v>686</v>
      </c>
      <c r="B54" s="182" t="s">
        <v>1098</v>
      </c>
      <c r="C54" s="227" t="s">
        <v>2105</v>
      </c>
      <c r="D54" s="230"/>
      <c r="E54" s="182" t="s">
        <v>1069</v>
      </c>
      <c r="G54" s="182" t="str">
        <f ca="1">IF(A53=$X$4,IF(ISERROR($V54),"Enter smelter details","RMI"),IF(ISERROR($V54),"",OFFSET('Smelter Look-up'!$F$4,$V54-4,0)))</f>
        <v/>
      </c>
      <c r="H54" s="182" t="s">
        <v>15874</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0"/>
        <v>Unknown</v>
      </c>
      <c r="T54" s="181" t="str">
        <f ca="1">IF(B53="","",IF(ISERROR(MATCH($J54,SorP!$B$1:$B$6226,0)),"",INDIRECT("'SorP'!$A$"&amp;MATCH($S54&amp;$J54,SorP!C:C,0))))</f>
        <v/>
      </c>
      <c r="U54" s="201"/>
      <c r="V54" s="226" t="e">
        <f>IF(A53="",NA(),IF(OR(A53="Smelter not listed",A53="Smelter not yet identified"),MATCH($B53&amp;$D54,'Smelter Look-up'!$J:$J,0),MATCH($B53&amp;$A53,'Smelter Look-up'!$J:$J,0)))</f>
        <v>#N/A</v>
      </c>
      <c r="X54" s="227">
        <f t="shared" si="1"/>
        <v>0</v>
      </c>
      <c r="AB54" s="228" t="str">
        <f t="shared" si="2"/>
        <v>GoldCID003575</v>
      </c>
    </row>
    <row r="55" spans="1:28" s="227" customFormat="1" ht="25.5">
      <c r="A55" s="186" t="s">
        <v>687</v>
      </c>
      <c r="B55" s="182" t="s">
        <v>1098</v>
      </c>
      <c r="C55" s="227" t="s">
        <v>2106</v>
      </c>
      <c r="D55" s="230"/>
      <c r="E55" s="182" t="s">
        <v>857</v>
      </c>
      <c r="G55" s="182" t="str">
        <f ca="1">IF(A54=$X$4,IF(ISERROR($V55),"Enter smelter details","RMI"),IF(ISERROR($V55),"",OFFSET('Smelter Look-up'!$F$4,$V55-4,0)))</f>
        <v/>
      </c>
      <c r="H55" s="182" t="s">
        <v>15875</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0"/>
        <v>Unknown</v>
      </c>
      <c r="T55" s="181" t="str">
        <f ca="1">IF(B54="","",IF(ISERROR(MATCH($J55,SorP!$B$1:$B$6226,0)),"",INDIRECT("'SorP'!$A$"&amp;MATCH($S55&amp;$J55,SorP!C:C,0))))</f>
        <v/>
      </c>
      <c r="U55" s="201"/>
      <c r="V55" s="226" t="e">
        <f>IF(A54="",NA(),IF(OR(A54="Smelter not listed",A54="Smelter not yet identified"),MATCH($B54&amp;$D55,'Smelter Look-up'!$J:$J,0),MATCH($B54&amp;$A54,'Smelter Look-up'!$J:$J,0)))</f>
        <v>#N/A</v>
      </c>
      <c r="X55" s="227">
        <f t="shared" si="1"/>
        <v>0</v>
      </c>
      <c r="AB55" s="228" t="str">
        <f t="shared" si="2"/>
        <v>GoldCID001149</v>
      </c>
    </row>
    <row r="56" spans="1:28" s="227" customFormat="1" ht="25.5">
      <c r="A56" s="186" t="s">
        <v>1586</v>
      </c>
      <c r="B56" s="182" t="s">
        <v>1098</v>
      </c>
      <c r="C56" s="227" t="s">
        <v>1585</v>
      </c>
      <c r="D56" s="230"/>
      <c r="E56" s="182" t="s">
        <v>1069</v>
      </c>
      <c r="G56" s="182" t="str">
        <f ca="1">IF(A55=$X$4,IF(ISERROR($V56),"Enter smelter details","RMI"),IF(ISERROR($V56),"",OFFSET('Smelter Look-up'!$F$4,$V56-4,0)))</f>
        <v/>
      </c>
      <c r="H56" s="182" t="s">
        <v>15876</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0"/>
        <v>Unknown</v>
      </c>
      <c r="T56" s="181" t="str">
        <f ca="1">IF(B55="","",IF(ISERROR(MATCH($J56,SorP!$B$1:$B$6226,0)),"",INDIRECT("'SorP'!$A$"&amp;MATCH($S56&amp;$J56,SorP!C:C,0))))</f>
        <v/>
      </c>
      <c r="U56" s="201"/>
      <c r="V56" s="226" t="e">
        <f>IF(A55="",NA(),IF(OR(A55="Smelter not listed",A55="Smelter not yet identified"),MATCH($B55&amp;$D56,'Smelter Look-up'!$J:$J,0),MATCH($B55&amp;$A55,'Smelter Look-up'!$J:$J,0)))</f>
        <v>#N/A</v>
      </c>
      <c r="X56" s="227">
        <f t="shared" si="1"/>
        <v>0</v>
      </c>
      <c r="AB56" s="228" t="str">
        <f t="shared" si="2"/>
        <v>GoldCID001152</v>
      </c>
    </row>
    <row r="57" spans="1:28" s="227" customFormat="1" ht="25.5">
      <c r="A57" s="186" t="s">
        <v>688</v>
      </c>
      <c r="B57" s="182" t="s">
        <v>1098</v>
      </c>
      <c r="C57" s="227" t="s">
        <v>2257</v>
      </c>
      <c r="D57" s="230"/>
      <c r="E57" s="182" t="s">
        <v>1067</v>
      </c>
      <c r="G57" s="182" t="str">
        <f ca="1">IF(A56=$X$4,IF(ISERROR($V57),"Enter smelter details","RMI"),IF(ISERROR($V57),"",OFFSET('Smelter Look-up'!$F$4,$V57-4,0)))</f>
        <v/>
      </c>
      <c r="H57" s="182" t="s">
        <v>15877</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0"/>
        <v>Unknown</v>
      </c>
      <c r="T57" s="181" t="str">
        <f ca="1">IF(B56="","",IF(ISERROR(MATCH($J57,SorP!$B$1:$B$6226,0)),"",INDIRECT("'SorP'!$A$"&amp;MATCH($S57&amp;$J57,SorP!C:C,0))))</f>
        <v/>
      </c>
      <c r="U57" s="201"/>
      <c r="V57" s="226" t="e">
        <f>IF(A56="",NA(),IF(OR(A56="Smelter not listed",A56="Smelter not yet identified"),MATCH($B56&amp;$D57,'Smelter Look-up'!$J:$J,0),MATCH($B56&amp;$A56,'Smelter Look-up'!$J:$J,0)))</f>
        <v>#N/A</v>
      </c>
      <c r="X57" s="227">
        <f t="shared" si="1"/>
        <v>0</v>
      </c>
      <c r="AB57" s="228" t="str">
        <f t="shared" si="2"/>
        <v>GoldCID001147</v>
      </c>
    </row>
    <row r="58" spans="1:28" s="227" customFormat="1" ht="25.5">
      <c r="A58" s="186" t="s">
        <v>689</v>
      </c>
      <c r="B58" s="182" t="s">
        <v>1098</v>
      </c>
      <c r="C58" s="227" t="s">
        <v>1195</v>
      </c>
      <c r="D58" s="230"/>
      <c r="E58" s="182" t="s">
        <v>2384</v>
      </c>
      <c r="G58" s="182" t="str">
        <f ca="1">IF(A57=$X$4,IF(ISERROR($V58),"Enter smelter details","RMI"),IF(ISERROR($V58),"",OFFSET('Smelter Look-up'!$F$4,$V58-4,0)))</f>
        <v/>
      </c>
      <c r="H58" s="182" t="s">
        <v>15878</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0"/>
        <v>Unknown</v>
      </c>
      <c r="T58" s="181" t="str">
        <f ca="1">IF(B57="","",IF(ISERROR(MATCH($J58,SorP!$B$1:$B$6226,0)),"",INDIRECT("'SorP'!$A$"&amp;MATCH($S58&amp;$J58,SorP!C:C,0))))</f>
        <v/>
      </c>
      <c r="U58" s="201"/>
      <c r="V58" s="226" t="e">
        <f>IF(A57="",NA(),IF(OR(A57="Smelter not listed",A57="Smelter not yet identified"),MATCH($B57&amp;$D58,'Smelter Look-up'!$J:$J,0),MATCH($B57&amp;$A57,'Smelter Look-up'!$J:$J,0)))</f>
        <v>#N/A</v>
      </c>
      <c r="X58" s="227">
        <f t="shared" si="1"/>
        <v>0</v>
      </c>
      <c r="AB58" s="228" t="str">
        <f t="shared" si="2"/>
        <v>GoldCID001153</v>
      </c>
    </row>
    <row r="59" spans="1:28" s="227" customFormat="1" ht="25.5">
      <c r="A59" s="186" t="s">
        <v>690</v>
      </c>
      <c r="B59" s="182" t="s">
        <v>1098</v>
      </c>
      <c r="C59" s="227" t="s">
        <v>12376</v>
      </c>
      <c r="D59" s="230"/>
      <c r="E59" s="182" t="s">
        <v>1082</v>
      </c>
      <c r="G59" s="182" t="str">
        <f ca="1">IF(A58=$X$4,IF(ISERROR($V59),"Enter smelter details","RMI"),IF(ISERROR($V59),"",OFFSET('Smelter Look-up'!$F$4,$V59-4,0)))</f>
        <v/>
      </c>
      <c r="H59" s="182" t="s">
        <v>15879</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0"/>
        <v>Unknown</v>
      </c>
      <c r="T59" s="181" t="str">
        <f ca="1">IF(B58="","",IF(ISERROR(MATCH($J59,SorP!$B$1:$B$6226,0)),"",INDIRECT("'SorP'!$A$"&amp;MATCH($S59&amp;$J59,SorP!C:C,0))))</f>
        <v/>
      </c>
      <c r="U59" s="201"/>
      <c r="V59" s="226" t="e">
        <f>IF(A58="",NA(),IF(OR(A58="Smelter not listed",A58="Smelter not yet identified"),MATCH($B58&amp;$D59,'Smelter Look-up'!$J:$J,0),MATCH($B58&amp;$A58,'Smelter Look-up'!$J:$J,0)))</f>
        <v>#N/A</v>
      </c>
      <c r="X59" s="227">
        <f t="shared" si="1"/>
        <v>0</v>
      </c>
      <c r="AB59" s="228" t="str">
        <f t="shared" si="2"/>
        <v>GoldCID001157</v>
      </c>
    </row>
    <row r="60" spans="1:28" s="227" customFormat="1" ht="25.5">
      <c r="A60" s="186" t="s">
        <v>691</v>
      </c>
      <c r="B60" s="182" t="s">
        <v>1098</v>
      </c>
      <c r="C60" s="227" t="s">
        <v>1131</v>
      </c>
      <c r="D60" s="230"/>
      <c r="E60" s="182" t="s">
        <v>1077</v>
      </c>
      <c r="G60" s="182" t="str">
        <f ca="1">IF(A59=$X$4,IF(ISERROR($V60),"Enter smelter details","RMI"),IF(ISERROR($V60),"",OFFSET('Smelter Look-up'!$F$4,$V60-4,0)))</f>
        <v/>
      </c>
      <c r="H60" s="182" t="s">
        <v>15880</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0"/>
        <v>Unknown</v>
      </c>
      <c r="T60" s="181" t="str">
        <f ca="1">IF(B59="","",IF(ISERROR(MATCH($J60,SorP!$B$1:$B$6226,0)),"",INDIRECT("'SorP'!$A$"&amp;MATCH($S60&amp;$J60,SorP!C:C,0))))</f>
        <v/>
      </c>
      <c r="U60" s="201"/>
      <c r="V60" s="226" t="e">
        <f>IF(A59="",NA(),IF(OR(A59="Smelter not listed",A59="Smelter not yet identified"),MATCH($B59&amp;$D60,'Smelter Look-up'!$J:$J,0),MATCH($B59&amp;$A59,'Smelter Look-up'!$J:$J,0)))</f>
        <v>#N/A</v>
      </c>
      <c r="X60" s="227">
        <f t="shared" si="1"/>
        <v>0</v>
      </c>
      <c r="AB60" s="228" t="str">
        <f t="shared" si="2"/>
        <v>GoldCID001161</v>
      </c>
    </row>
    <row r="61" spans="1:28" s="227" customFormat="1" ht="25.5">
      <c r="A61" s="186" t="s">
        <v>692</v>
      </c>
      <c r="B61" s="182" t="s">
        <v>1098</v>
      </c>
      <c r="C61" s="227" t="s">
        <v>1196</v>
      </c>
      <c r="D61" s="230"/>
      <c r="E61" s="182" t="s">
        <v>1077</v>
      </c>
      <c r="G61" s="182" t="str">
        <f ca="1">IF(A60=$X$4,IF(ISERROR($V61),"Enter smelter details","RMI"),IF(ISERROR($V61),"",OFFSET('Smelter Look-up'!$F$4,$V61-4,0)))</f>
        <v/>
      </c>
      <c r="H61" s="182" t="s">
        <v>15881</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0"/>
        <v>Unknown</v>
      </c>
      <c r="T61" s="181" t="str">
        <f ca="1">IF(B60="","",IF(ISERROR(MATCH($J61,SorP!$B$1:$B$6226,0)),"",INDIRECT("'SorP'!$A$"&amp;MATCH($S61&amp;$J61,SorP!C:C,0))))</f>
        <v/>
      </c>
      <c r="U61" s="201"/>
      <c r="V61" s="226" t="e">
        <f>IF(A60="",NA(),IF(OR(A60="Smelter not listed",A60="Smelter not yet identified"),MATCH($B60&amp;$D61,'Smelter Look-up'!$J:$J,0),MATCH($B60&amp;$A60,'Smelter Look-up'!$J:$J,0)))</f>
        <v>#N/A</v>
      </c>
      <c r="X61" s="227">
        <f t="shared" si="1"/>
        <v>0</v>
      </c>
      <c r="AB61" s="228" t="str">
        <f t="shared" si="2"/>
        <v>GoldCID001188</v>
      </c>
    </row>
    <row r="62" spans="1:28" s="227" customFormat="1" ht="25.5">
      <c r="A62" s="186" t="s">
        <v>699</v>
      </c>
      <c r="B62" s="182" t="s">
        <v>1098</v>
      </c>
      <c r="C62" s="227" t="s">
        <v>15334</v>
      </c>
      <c r="D62" s="230"/>
      <c r="E62" s="182" t="s">
        <v>1067</v>
      </c>
      <c r="G62" s="182" t="str">
        <f ca="1">IF(A61=$X$4,IF(ISERROR($V62),"Enter smelter details","RMI"),IF(ISERROR($V62),"",OFFSET('Smelter Look-up'!$F$4,$V62-4,0)))</f>
        <v/>
      </c>
      <c r="H62" s="182" t="s">
        <v>15882</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0"/>
        <v>Unknown</v>
      </c>
      <c r="T62" s="181" t="str">
        <f ca="1">IF(B61="","",IF(ISERROR(MATCH($J62,SorP!$B$1:$B$6226,0)),"",INDIRECT("'SorP'!$A$"&amp;MATCH($S62&amp;$J62,SorP!C:C,0))))</f>
        <v/>
      </c>
      <c r="U62" s="201"/>
      <c r="V62" s="226" t="e">
        <f>IF(A61="",NA(),IF(OR(A61="Smelter not listed",A61="Smelter not yet identified"),MATCH($B61&amp;$D62,'Smelter Look-up'!$J:$J,0),MATCH($B61&amp;$A61,'Smelter Look-up'!$J:$J,0)))</f>
        <v>#N/A</v>
      </c>
      <c r="X62" s="227">
        <f t="shared" si="1"/>
        <v>0</v>
      </c>
      <c r="AB62" s="228" t="str">
        <f t="shared" si="2"/>
        <v>GoldCID001193</v>
      </c>
    </row>
    <row r="63" spans="1:28" s="227" customFormat="1" ht="25.5">
      <c r="A63" s="186" t="s">
        <v>1356</v>
      </c>
      <c r="B63" s="182" t="s">
        <v>1098</v>
      </c>
      <c r="C63" s="227" t="s">
        <v>2124</v>
      </c>
      <c r="D63" s="230"/>
      <c r="E63" s="182" t="s">
        <v>1075</v>
      </c>
      <c r="G63" s="182" t="str">
        <f ca="1">IF(A62=$X$4,IF(ISERROR($V63),"Enter smelter details","RMI"),IF(ISERROR($V63),"",OFFSET('Smelter Look-up'!$F$4,$V63-4,0)))</f>
        <v/>
      </c>
      <c r="H63" s="182" t="s">
        <v>15883</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0"/>
        <v>Unknown</v>
      </c>
      <c r="T63" s="181" t="str">
        <f ca="1">IF(B62="","",IF(ISERROR(MATCH($J63,SorP!$B$1:$B$6226,0)),"",INDIRECT("'SorP'!$A$"&amp;MATCH($S63&amp;$J63,SorP!C:C,0))))</f>
        <v/>
      </c>
      <c r="U63" s="201"/>
      <c r="V63" s="226" t="e">
        <f>IF(A62="",NA(),IF(OR(A62="Smelter not listed",A62="Smelter not yet identified"),MATCH($B62&amp;$D63,'Smelter Look-up'!$J:$J,0),MATCH($B62&amp;$A62,'Smelter Look-up'!$J:$J,0)))</f>
        <v>#N/A</v>
      </c>
      <c r="X63" s="227">
        <f t="shared" si="1"/>
        <v>0</v>
      </c>
      <c r="AB63" s="228" t="str">
        <f t="shared" si="2"/>
        <v>GoldCID001352</v>
      </c>
    </row>
    <row r="64" spans="1:28" s="227" customFormat="1" ht="25.5">
      <c r="A64" s="186" t="s">
        <v>694</v>
      </c>
      <c r="B64" s="182" t="s">
        <v>1098</v>
      </c>
      <c r="C64" s="227" t="s">
        <v>12378</v>
      </c>
      <c r="D64" s="230"/>
      <c r="E64" s="182" t="s">
        <v>860</v>
      </c>
      <c r="G64" s="182" t="str">
        <f ca="1">IF(A63=$X$4,IF(ISERROR($V64),"Enter smelter details","RMI"),IF(ISERROR($V64),"",OFFSET('Smelter Look-up'!$F$4,$V64-4,0)))</f>
        <v/>
      </c>
      <c r="H64" s="182" t="s">
        <v>15884</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0"/>
        <v>Unknown</v>
      </c>
      <c r="T64" s="181" t="str">
        <f ca="1">IF(B63="","",IF(ISERROR(MATCH($J64,SorP!$B$1:$B$6226,0)),"",INDIRECT("'SorP'!$A$"&amp;MATCH($S64&amp;$J64,SorP!C:C,0))))</f>
        <v/>
      </c>
      <c r="U64" s="201"/>
      <c r="V64" s="226" t="e">
        <f>IF(A63="",NA(),IF(OR(A63="Smelter not listed",A63="Smelter not yet identified"),MATCH($B63&amp;$D64,'Smelter Look-up'!$J:$J,0),MATCH($B63&amp;$A63,'Smelter Look-up'!$J:$J,0)))</f>
        <v>#N/A</v>
      </c>
      <c r="X64" s="227">
        <f t="shared" si="1"/>
        <v>0</v>
      </c>
      <c r="AB64" s="228" t="str">
        <f t="shared" si="2"/>
        <v>GoldCID002509</v>
      </c>
    </row>
    <row r="65" spans="1:28" s="227" customFormat="1" ht="25.5">
      <c r="A65" s="186" t="s">
        <v>695</v>
      </c>
      <c r="B65" s="182" t="s">
        <v>1098</v>
      </c>
      <c r="C65" s="227" t="s">
        <v>1197</v>
      </c>
      <c r="D65" s="230"/>
      <c r="E65" s="182" t="s">
        <v>862</v>
      </c>
      <c r="G65" s="182" t="str">
        <f ca="1">IF(A64=$X$4,IF(ISERROR($V65),"Enter smelter details","RMI"),IF(ISERROR($V65),"",OFFSET('Smelter Look-up'!$F$4,$V65-4,0)))</f>
        <v/>
      </c>
      <c r="H65" s="182" t="s">
        <v>15885</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0"/>
        <v>Unknown</v>
      </c>
      <c r="T65" s="181" t="str">
        <f ca="1">IF(B64="","",IF(ISERROR(MATCH($J65,SorP!$B$1:$B$6226,0)),"",INDIRECT("'SorP'!$A$"&amp;MATCH($S65&amp;$J65,SorP!C:C,0))))</f>
        <v/>
      </c>
      <c r="U65" s="201"/>
      <c r="V65" s="226" t="e">
        <f>IF(A64="",NA(),IF(OR(A64="Smelter not listed",A64="Smelter not yet identified"),MATCH($B64&amp;$D65,'Smelter Look-up'!$J:$J,0),MATCH($B64&amp;$A64,'Smelter Look-up'!$J:$J,0)))</f>
        <v>#N/A</v>
      </c>
      <c r="X65" s="227">
        <f t="shared" si="1"/>
        <v>0</v>
      </c>
      <c r="AB65" s="228" t="str">
        <f t="shared" si="2"/>
        <v>GoldCID001220</v>
      </c>
    </row>
    <row r="66" spans="1:28" s="227" customFormat="1" ht="25.5">
      <c r="A66" s="186" t="s">
        <v>12868</v>
      </c>
      <c r="B66" s="182" t="s">
        <v>1098</v>
      </c>
      <c r="C66" s="227" t="s">
        <v>12867</v>
      </c>
      <c r="D66" s="230"/>
      <c r="E66" s="182" t="s">
        <v>1080</v>
      </c>
      <c r="G66" s="182" t="str">
        <f ca="1">IF(A65=$X$4,IF(ISERROR($V66),"Enter smelter details","RMI"),IF(ISERROR($V66),"",OFFSET('Smelter Look-up'!$F$4,$V66-4,0)))</f>
        <v/>
      </c>
      <c r="H66" s="182" t="s">
        <v>15886</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0"/>
        <v>Unknown</v>
      </c>
      <c r="T66" s="181" t="str">
        <f ca="1">IF(B65="","",IF(ISERROR(MATCH($J66,SorP!$B$1:$B$6226,0)),"",INDIRECT("'SorP'!$A$"&amp;MATCH($S66&amp;$J66,SorP!C:C,0))))</f>
        <v/>
      </c>
      <c r="U66" s="201"/>
      <c r="V66" s="226" t="e">
        <f>IF(A65="",NA(),IF(OR(A65="Smelter not listed",A65="Smelter not yet identified"),MATCH($B65&amp;$D66,'Smelter Look-up'!$J:$J,0),MATCH($B65&amp;$A65,'Smelter Look-up'!$J:$J,0)))</f>
        <v>#N/A</v>
      </c>
      <c r="X66" s="227">
        <f t="shared" si="1"/>
        <v>0</v>
      </c>
      <c r="AB66" s="228" t="str">
        <f t="shared" si="2"/>
        <v>GoldCID001236</v>
      </c>
    </row>
    <row r="67" spans="1:28" s="227" customFormat="1" ht="25.5">
      <c r="A67" s="186" t="s">
        <v>696</v>
      </c>
      <c r="B67" s="182" t="s">
        <v>1098</v>
      </c>
      <c r="C67" s="227" t="s">
        <v>2109</v>
      </c>
      <c r="D67" s="230"/>
      <c r="E67" s="182" t="s">
        <v>1077</v>
      </c>
      <c r="G67" s="182" t="str">
        <f ca="1">IF(A66=$X$4,IF(ISERROR($V67),"Enter smelter details","RMI"),IF(ISERROR($V67),"",OFFSET('Smelter Look-up'!$F$4,$V67-4,0)))</f>
        <v/>
      </c>
      <c r="H67" s="182" t="s">
        <v>15887</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0"/>
        <v>Unknown</v>
      </c>
      <c r="T67" s="181" t="str">
        <f ca="1">IF(B66="","",IF(ISERROR(MATCH($J67,SorP!$B$1:$B$6226,0)),"",INDIRECT("'SorP'!$A$"&amp;MATCH($S67&amp;$J67,SorP!C:C,0))))</f>
        <v/>
      </c>
      <c r="U67" s="201"/>
      <c r="V67" s="226" t="e">
        <f>IF(A66="",NA(),IF(OR(A66="Smelter not listed",A66="Smelter not yet identified"),MATCH($B66&amp;$D67,'Smelter Look-up'!$J:$J,0),MATCH($B66&amp;$A66,'Smelter Look-up'!$J:$J,0)))</f>
        <v>#N/A</v>
      </c>
      <c r="X67" s="227">
        <f t="shared" si="1"/>
        <v>0</v>
      </c>
      <c r="AB67" s="228" t="str">
        <f t="shared" si="2"/>
        <v>GoldCID003189</v>
      </c>
    </row>
    <row r="68" spans="1:28" s="227" customFormat="1" ht="25.5">
      <c r="A68" s="186" t="s">
        <v>697</v>
      </c>
      <c r="B68" s="182" t="s">
        <v>1098</v>
      </c>
      <c r="C68" s="227" t="s">
        <v>2110</v>
      </c>
      <c r="D68" s="230"/>
      <c r="E68" s="182" t="s">
        <v>1077</v>
      </c>
      <c r="G68" s="182" t="str">
        <f ca="1">IF(A67=$X$4,IF(ISERROR($V68),"Enter smelter details","RMI"),IF(ISERROR($V68),"",OFFSET('Smelter Look-up'!$F$4,$V68-4,0)))</f>
        <v/>
      </c>
      <c r="H68" s="182" t="s">
        <v>15888</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Unknown</v>
      </c>
      <c r="T68" s="181" t="str">
        <f ca="1">IF(B67="","",IF(ISERROR(MATCH($J68,SorP!$B$1:$B$6226,0)),"",INDIRECT("'SorP'!$A$"&amp;MATCH($S68&amp;$J68,SorP!C:C,0))))</f>
        <v/>
      </c>
      <c r="U68" s="201"/>
      <c r="V68" s="226" t="e">
        <f>IF(A67="",NA(),IF(OR(A67="Smelter not listed",A67="Smelter not yet identified"),MATCH($B67&amp;$D68,'Smelter Look-up'!$J:$J,0),MATCH($B67&amp;$A67,'Smelter Look-up'!$J:$J,0)))</f>
        <v>#N/A</v>
      </c>
      <c r="X68" s="227">
        <f t="shared" si="1"/>
        <v>0</v>
      </c>
      <c r="AB68" s="228" t="str">
        <f t="shared" si="2"/>
        <v>GoldCID001259</v>
      </c>
    </row>
    <row r="69" spans="1:28" s="227" customFormat="1" ht="25.5">
      <c r="A69" s="186" t="s">
        <v>2466</v>
      </c>
      <c r="B69" s="182" t="s">
        <v>1098</v>
      </c>
      <c r="C69" s="227" t="s">
        <v>2465</v>
      </c>
      <c r="D69" s="230"/>
      <c r="E69" s="182" t="s">
        <v>1068</v>
      </c>
      <c r="G69" s="182" t="str">
        <f ca="1">IF(A68=$X$4,IF(ISERROR($V69),"Enter smelter details","RMI"),IF(ISERROR($V69),"",OFFSET('Smelter Look-up'!$F$4,$V69-4,0)))</f>
        <v/>
      </c>
      <c r="H69" s="182" t="s">
        <v>15889</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0"/>
        <v>Unknown</v>
      </c>
      <c r="T69" s="181" t="str">
        <f ca="1">IF(B68="","",IF(ISERROR(MATCH($J69,SorP!$B$1:$B$6226,0)),"",INDIRECT("'SorP'!$A$"&amp;MATCH($S69&amp;$J69,SorP!C:C,0))))</f>
        <v/>
      </c>
      <c r="U69" s="201"/>
      <c r="V69" s="226" t="e">
        <f>IF(A68="",NA(),IF(OR(A68="Smelter not listed",A68="Smelter not yet identified"),MATCH($B68&amp;$D69,'Smelter Look-up'!$J:$J,0),MATCH($B68&amp;$A68,'Smelter Look-up'!$J:$J,0)))</f>
        <v>#N/A</v>
      </c>
      <c r="X69" s="227">
        <f t="shared" si="1"/>
        <v>0</v>
      </c>
      <c r="AB69" s="228" t="str">
        <f t="shared" si="2"/>
        <v>GoldCID001325</v>
      </c>
    </row>
    <row r="70" spans="1:28" s="227" customFormat="1" ht="25.5">
      <c r="A70" s="186" t="s">
        <v>702</v>
      </c>
      <c r="B70" s="182" t="s">
        <v>1098</v>
      </c>
      <c r="C70" s="227" t="s">
        <v>1198</v>
      </c>
      <c r="D70" s="230"/>
      <c r="E70" s="182" t="s">
        <v>1074</v>
      </c>
      <c r="G70" s="182" t="str">
        <f ca="1">IF(A69=$X$4,IF(ISERROR($V70),"Enter smelter details","RMI"),IF(ISERROR($V70),"",OFFSET('Smelter Look-up'!$F$4,$V70-4,0)))</f>
        <v/>
      </c>
      <c r="H70" s="182" t="s">
        <v>15890</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32" ca="1" si="3">IF(B69="","",IF(ISERROR(MATCH($H69,CL,0)),"Unknown",INDIRECT("'C'!$A$"&amp;MATCH($H69,CL,0)+1)))</f>
        <v>Unknown</v>
      </c>
      <c r="T70" s="181" t="str">
        <f ca="1">IF(B69="","",IF(ISERROR(MATCH($J70,SorP!$B$1:$B$6226,0)),"",INDIRECT("'SorP'!$A$"&amp;MATCH($S70&amp;$J70,SorP!C:C,0))))</f>
        <v/>
      </c>
      <c r="U70" s="201"/>
      <c r="V70" s="226" t="e">
        <f>IF(A69="",NA(),IF(OR(A69="Smelter not listed",A69="Smelter not yet identified"),MATCH($B69&amp;$D70,'Smelter Look-up'!$J:$J,0),MATCH($B69&amp;$A69,'Smelter Look-up'!$J:$J,0)))</f>
        <v>#N/A</v>
      </c>
      <c r="X70" s="227">
        <f t="shared" ref="X70:X132" si="4">IF(AND(A69="Smelter not listed",OR(LEN(D70)=0,LEN(H69)=0)),1,0)</f>
        <v>0</v>
      </c>
      <c r="AB70" s="228" t="str">
        <f t="shared" ref="AB70:AB132" si="5">B69&amp;A69</f>
        <v>GoldCID002919</v>
      </c>
    </row>
    <row r="71" spans="1:28" s="227" customFormat="1" ht="25.5">
      <c r="A71" s="186" t="s">
        <v>703</v>
      </c>
      <c r="B71" s="182" t="s">
        <v>1098</v>
      </c>
      <c r="C71" s="227" t="s">
        <v>12379</v>
      </c>
      <c r="D71" s="230"/>
      <c r="E71" s="182" t="s">
        <v>1067</v>
      </c>
      <c r="G71" s="182" t="str">
        <f ca="1">IF(A70=$X$4,IF(ISERROR($V71),"Enter smelter details","RMI"),IF(ISERROR($V71),"",OFFSET('Smelter Look-up'!$F$4,$V71-4,0)))</f>
        <v/>
      </c>
      <c r="H71" s="182" t="s">
        <v>15891</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3"/>
        <v>Unknown</v>
      </c>
      <c r="T71" s="181" t="str">
        <f ca="1">IF(B70="","",IF(ISERROR(MATCH($J71,SorP!$B$1:$B$6226,0)),"",INDIRECT("'SorP'!$A$"&amp;MATCH($S71&amp;$J71,SorP!C:C,0))))</f>
        <v/>
      </c>
      <c r="U71" s="201"/>
      <c r="V71" s="226" t="e">
        <f>IF(A70="",NA(),IF(OR(A70="Smelter not listed",A70="Smelter not yet identified"),MATCH($B70&amp;$D71,'Smelter Look-up'!$J:$J,0),MATCH($B70&amp;$A70,'Smelter Look-up'!$J:$J,0)))</f>
        <v>#N/A</v>
      </c>
      <c r="X71" s="227">
        <f t="shared" si="4"/>
        <v>0</v>
      </c>
      <c r="AB71" s="228" t="str">
        <f t="shared" si="5"/>
        <v>GoldCID001397</v>
      </c>
    </row>
    <row r="72" spans="1:28" s="227" customFormat="1" ht="25.5">
      <c r="A72" s="186" t="s">
        <v>704</v>
      </c>
      <c r="B72" s="182" t="s">
        <v>1098</v>
      </c>
      <c r="C72" s="227" t="s">
        <v>2112</v>
      </c>
      <c r="D72" s="230"/>
      <c r="E72" s="182" t="s">
        <v>864</v>
      </c>
      <c r="G72" s="182" t="str">
        <f ca="1">IF(A71=$X$4,IF(ISERROR($V72),"Enter smelter details","RMI"),IF(ISERROR($V72),"",OFFSET('Smelter Look-up'!$F$4,$V72-4,0)))</f>
        <v/>
      </c>
      <c r="H72" s="182" t="s">
        <v>15892</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3"/>
        <v>Unknown</v>
      </c>
      <c r="T72" s="181" t="str">
        <f ca="1">IF(B71="","",IF(ISERROR(MATCH($J72,SorP!$B$1:$B$6226,0)),"",INDIRECT("'SorP'!$A$"&amp;MATCH($S72&amp;$J72,SorP!C:C,0))))</f>
        <v/>
      </c>
      <c r="U72" s="201"/>
      <c r="V72" s="226" t="e">
        <f>IF(A71="",NA(),IF(OR(A71="Smelter not listed",A71="Smelter not yet identified"),MATCH($B71&amp;$D72,'Smelter Look-up'!$J:$J,0),MATCH($B71&amp;$A71,'Smelter Look-up'!$J:$J,0)))</f>
        <v>#N/A</v>
      </c>
      <c r="X72" s="227">
        <f t="shared" si="4"/>
        <v>0</v>
      </c>
      <c r="AB72" s="228" t="str">
        <f t="shared" si="5"/>
        <v>GoldCID001498</v>
      </c>
    </row>
    <row r="73" spans="1:28" s="227" customFormat="1" ht="25.5">
      <c r="A73" s="186" t="s">
        <v>2268</v>
      </c>
      <c r="B73" s="182" t="s">
        <v>1098</v>
      </c>
      <c r="C73" s="227" t="s">
        <v>13704</v>
      </c>
      <c r="D73" s="230"/>
      <c r="E73" s="182" t="s">
        <v>1085</v>
      </c>
      <c r="G73" s="182" t="str">
        <f ca="1">IF(A72=$X$4,IF(ISERROR($V73),"Enter smelter details","RMI"),IF(ISERROR($V73),"",OFFSET('Smelter Look-up'!$F$4,$V73-4,0)))</f>
        <v/>
      </c>
      <c r="H73" s="182" t="s">
        <v>15893</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3"/>
        <v>Unknown</v>
      </c>
      <c r="T73" s="181" t="str">
        <f ca="1">IF(B72="","",IF(ISERROR(MATCH($J73,SorP!$B$1:$B$6226,0)),"",INDIRECT("'SorP'!$A$"&amp;MATCH($S73&amp;$J73,SorP!C:C,0))))</f>
        <v/>
      </c>
      <c r="U73" s="201"/>
      <c r="V73" s="226" t="e">
        <f>IF(A72="",NA(),IF(OR(A72="Smelter not listed",A72="Smelter not yet identified"),MATCH($B72&amp;$D73,'Smelter Look-up'!$J:$J,0),MATCH($B72&amp;$A72,'Smelter Look-up'!$J:$J,0)))</f>
        <v>#N/A</v>
      </c>
      <c r="X73" s="227">
        <f t="shared" si="4"/>
        <v>0</v>
      </c>
      <c r="AB73" s="228" t="str">
        <f t="shared" si="5"/>
        <v>GoldCID001512</v>
      </c>
    </row>
    <row r="74" spans="1:28" s="227" customFormat="1" ht="25.5">
      <c r="A74" s="186" t="s">
        <v>705</v>
      </c>
      <c r="B74" s="182" t="s">
        <v>1098</v>
      </c>
      <c r="C74" s="227" t="s">
        <v>884</v>
      </c>
      <c r="D74" s="230"/>
      <c r="E74" s="182" t="s">
        <v>1066</v>
      </c>
      <c r="G74" s="182" t="str">
        <f ca="1">IF(A73=$X$4,IF(ISERROR($V74),"Enter smelter details","RMI"),IF(ISERROR($V74),"",OFFSET('Smelter Look-up'!$F$4,$V74-4,0)))</f>
        <v/>
      </c>
      <c r="H74" s="182" t="s">
        <v>15894</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3"/>
        <v>Unknown</v>
      </c>
      <c r="T74" s="181" t="str">
        <f ca="1">IF(B73="","",IF(ISERROR(MATCH($J74,SorP!$B$1:$B$6226,0)),"",INDIRECT("'SorP'!$A$"&amp;MATCH($S74&amp;$J74,SorP!C:C,0))))</f>
        <v/>
      </c>
      <c r="U74" s="201"/>
      <c r="V74" s="226" t="e">
        <f>IF(A73="",NA(),IF(OR(A73="Smelter not listed",A73="Smelter not yet identified"),MATCH($B73&amp;$D74,'Smelter Look-up'!$J:$J,0),MATCH($B73&amp;$A73,'Smelter Look-up'!$J:$J,0)))</f>
        <v>#N/A</v>
      </c>
      <c r="X74" s="227">
        <f t="shared" si="4"/>
        <v>0</v>
      </c>
      <c r="AB74" s="228" t="str">
        <f t="shared" si="5"/>
        <v>GoldCID002582</v>
      </c>
    </row>
    <row r="75" spans="1:28" s="227" customFormat="1" ht="25.5">
      <c r="A75" s="186" t="s">
        <v>2270</v>
      </c>
      <c r="B75" s="182" t="s">
        <v>1098</v>
      </c>
      <c r="C75" s="227" t="s">
        <v>2269</v>
      </c>
      <c r="D75" s="230"/>
      <c r="E75" s="182" t="s">
        <v>13409</v>
      </c>
      <c r="G75" s="182" t="str">
        <f ca="1">IF(A74=$X$4,IF(ISERROR($V75),"Enter smelter details","RMI"),IF(ISERROR($V75),"",OFFSET('Smelter Look-up'!$F$4,$V75-4,0)))</f>
        <v/>
      </c>
      <c r="H75" s="182" t="s">
        <v>15895</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3"/>
        <v>Unknown</v>
      </c>
      <c r="T75" s="181" t="str">
        <f ca="1">IF(B74="","",IF(ISERROR(MATCH($J75,SorP!$B$1:$B$6226,0)),"",INDIRECT("'SorP'!$A$"&amp;MATCH($S75&amp;$J75,SorP!C:C,0))))</f>
        <v/>
      </c>
      <c r="U75" s="201"/>
      <c r="V75" s="226" t="e">
        <f>IF(A74="",NA(),IF(OR(A74="Smelter not listed",A74="Smelter not yet identified"),MATCH($B74&amp;$D75,'Smelter Look-up'!$J:$J,0),MATCH($B74&amp;$A74,'Smelter Look-up'!$J:$J,0)))</f>
        <v>#N/A</v>
      </c>
      <c r="X75" s="227">
        <f t="shared" si="4"/>
        <v>0</v>
      </c>
      <c r="AB75" s="228" t="str">
        <f t="shared" si="5"/>
        <v>GoldCID001534</v>
      </c>
    </row>
    <row r="76" spans="1:28" s="227" customFormat="1" ht="25.5">
      <c r="A76" s="186" t="s">
        <v>708</v>
      </c>
      <c r="B76" s="182" t="s">
        <v>1098</v>
      </c>
      <c r="C76" s="227" t="s">
        <v>12380</v>
      </c>
      <c r="D76" s="230"/>
      <c r="E76" s="182" t="s">
        <v>1071</v>
      </c>
      <c r="G76" s="182" t="str">
        <f ca="1">IF(A75=$X$4,IF(ISERROR($V76),"Enter smelter details","RMI"),IF(ISERROR($V76),"",OFFSET('Smelter Look-up'!$F$4,$V76-4,0)))</f>
        <v/>
      </c>
      <c r="H76" s="182" t="s">
        <v>15896</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3"/>
        <v>Unknown</v>
      </c>
      <c r="T76" s="181" t="str">
        <f ca="1">IF(B75="","",IF(ISERROR(MATCH($J76,SorP!$B$1:$B$6226,0)),"",INDIRECT("'SorP'!$A$"&amp;MATCH($S76&amp;$J76,SorP!C:C,0))))</f>
        <v/>
      </c>
      <c r="U76" s="201"/>
      <c r="V76" s="226" t="e">
        <f>IF(A75="",NA(),IF(OR(A75="Smelter not listed",A75="Smelter not yet identified"),MATCH($B75&amp;$D76,'Smelter Look-up'!$J:$J,0),MATCH($B75&amp;$A75,'Smelter Look-up'!$J:$J,0)))</f>
        <v>#N/A</v>
      </c>
      <c r="X76" s="227">
        <f t="shared" si="4"/>
        <v>0</v>
      </c>
      <c r="AB76" s="228" t="str">
        <f t="shared" si="5"/>
        <v>GoldCID002290</v>
      </c>
    </row>
    <row r="77" spans="1:28" s="227" customFormat="1" ht="25.5">
      <c r="A77" s="186" t="s">
        <v>715</v>
      </c>
      <c r="B77" s="182" t="s">
        <v>1098</v>
      </c>
      <c r="C77" s="227" t="s">
        <v>14918</v>
      </c>
      <c r="D77" s="230"/>
      <c r="E77" s="182" t="s">
        <v>1069</v>
      </c>
      <c r="G77" s="182" t="str">
        <f ca="1">IF(A76=$X$4,IF(ISERROR($V77),"Enter smelter details","RMI"),IF(ISERROR($V77),"",OFFSET('Smelter Look-up'!$F$4,$V77-4,0)))</f>
        <v/>
      </c>
      <c r="H77" s="182" t="s">
        <v>15897</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3"/>
        <v>Unknown</v>
      </c>
      <c r="T77" s="181" t="str">
        <f ca="1">IF(B76="","",IF(ISERROR(MATCH($J77,SorP!$B$1:$B$6226,0)),"",INDIRECT("'SorP'!$A$"&amp;MATCH($S77&amp;$J77,SorP!C:C,0))))</f>
        <v/>
      </c>
      <c r="U77" s="201"/>
      <c r="V77" s="226" t="e">
        <f>IF(A76="",NA(),IF(OR(A76="Smelter not listed",A76="Smelter not yet identified"),MATCH($B76&amp;$D77,'Smelter Look-up'!$J:$J,0),MATCH($B76&amp;$A76,'Smelter Look-up'!$J:$J,0)))</f>
        <v>#N/A</v>
      </c>
      <c r="X77" s="227">
        <f t="shared" si="4"/>
        <v>0</v>
      </c>
      <c r="AB77" s="228" t="str">
        <f t="shared" si="5"/>
        <v>GoldCID001585</v>
      </c>
    </row>
    <row r="78" spans="1:28" s="227" customFormat="1" ht="25.5">
      <c r="A78" s="186" t="s">
        <v>709</v>
      </c>
      <c r="B78" s="182" t="s">
        <v>1098</v>
      </c>
      <c r="C78" s="227" t="s">
        <v>2114</v>
      </c>
      <c r="D78" s="230"/>
      <c r="E78" s="182" t="s">
        <v>1069</v>
      </c>
      <c r="G78" s="182" t="str">
        <f ca="1">IF(A77=$X$4,IF(ISERROR($V78),"Enter smelter details","RMI"),IF(ISERROR($V78),"",OFFSET('Smelter Look-up'!$F$4,$V78-4,0)))</f>
        <v/>
      </c>
      <c r="H78" s="182" t="s">
        <v>15898</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3"/>
        <v>Unknown</v>
      </c>
      <c r="T78" s="181" t="str">
        <f ca="1">IF(B77="","",IF(ISERROR(MATCH($J78,SorP!$B$1:$B$6226,0)),"",INDIRECT("'SorP'!$A$"&amp;MATCH($S78&amp;$J78,SorP!C:C,0))))</f>
        <v/>
      </c>
      <c r="U78" s="201"/>
      <c r="V78" s="226" t="e">
        <f>IF(A77="",NA(),IF(OR(A77="Smelter not listed",A77="Smelter not yet identified"),MATCH($B77&amp;$D78,'Smelter Look-up'!$J:$J,0),MATCH($B77&amp;$A77,'Smelter Look-up'!$J:$J,0)))</f>
        <v>#N/A</v>
      </c>
      <c r="X78" s="227">
        <f t="shared" si="4"/>
        <v>0</v>
      </c>
      <c r="AB78" s="228" t="str">
        <f t="shared" si="5"/>
        <v>GoldCID001916</v>
      </c>
    </row>
    <row r="79" spans="1:28" s="227" customFormat="1" ht="25.5">
      <c r="A79" s="186" t="s">
        <v>1357</v>
      </c>
      <c r="B79" s="182" t="s">
        <v>1098</v>
      </c>
      <c r="C79" s="227" t="s">
        <v>2115</v>
      </c>
      <c r="D79" s="230"/>
      <c r="E79" s="182" t="s">
        <v>1069</v>
      </c>
      <c r="G79" s="182" t="str">
        <f ca="1">IF(A78=$X$4,IF(ISERROR($V79),"Enter smelter details","RMI"),IF(ISERROR($V79),"",OFFSET('Smelter Look-up'!$F$4,$V79-4,0)))</f>
        <v/>
      </c>
      <c r="H79" s="182" t="s">
        <v>15899</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3"/>
        <v>Unknown</v>
      </c>
      <c r="T79" s="181" t="str">
        <f ca="1">IF(B78="","",IF(ISERROR(MATCH($J79,SorP!$B$1:$B$6226,0)),"",INDIRECT("'SorP'!$A$"&amp;MATCH($S79&amp;$J79,SorP!C:C,0))))</f>
        <v/>
      </c>
      <c r="U79" s="201"/>
      <c r="V79" s="226" t="e">
        <f>IF(A78="",NA(),IF(OR(A78="Smelter not listed",A78="Smelter not yet identified"),MATCH($B78&amp;$D79,'Smelter Look-up'!$J:$J,0),MATCH($B78&amp;$A78,'Smelter Look-up'!$J:$J,0)))</f>
        <v>#N/A</v>
      </c>
      <c r="X79" s="227">
        <f t="shared" si="4"/>
        <v>0</v>
      </c>
      <c r="AB79" s="228" t="str">
        <f t="shared" si="5"/>
        <v>GoldCID001622</v>
      </c>
    </row>
    <row r="80" spans="1:28" s="227" customFormat="1" ht="25.5">
      <c r="A80" s="186" t="s">
        <v>711</v>
      </c>
      <c r="B80" s="182" t="s">
        <v>1098</v>
      </c>
      <c r="C80" s="227" t="s">
        <v>886</v>
      </c>
      <c r="D80" s="230"/>
      <c r="E80" s="182" t="s">
        <v>2383</v>
      </c>
      <c r="G80" s="182" t="str">
        <f ca="1">IF(A79=$X$4,IF(ISERROR($V80),"Enter smelter details","RMI"),IF(ISERROR($V80),"",OFFSET('Smelter Look-up'!$F$4,$V80-4,0)))</f>
        <v/>
      </c>
      <c r="H80" s="182" t="s">
        <v>15900</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3"/>
        <v>Unknown</v>
      </c>
      <c r="T80" s="181" t="str">
        <f ca="1">IF(B79="","",IF(ISERROR(MATCH($J80,SorP!$B$1:$B$6226,0)),"",INDIRECT("'SorP'!$A$"&amp;MATCH($S80&amp;$J80,SorP!C:C,0))))</f>
        <v/>
      </c>
      <c r="U80" s="201"/>
      <c r="V80" s="226" t="e">
        <f>IF(A79="",NA(),IF(OR(A79="Smelter not listed",A79="Smelter not yet identified"),MATCH($B79&amp;$D80,'Smelter Look-up'!$J:$J,0),MATCH($B79&amp;$A79,'Smelter Look-up'!$J:$J,0)))</f>
        <v>#N/A</v>
      </c>
      <c r="X80" s="227">
        <f t="shared" si="4"/>
        <v>0</v>
      </c>
      <c r="AB80" s="228" t="str">
        <f t="shared" si="5"/>
        <v>GoldCID001736</v>
      </c>
    </row>
    <row r="81" spans="1:28" s="227" customFormat="1" ht="25.5">
      <c r="A81" s="186" t="s">
        <v>712</v>
      </c>
      <c r="B81" s="182" t="s">
        <v>1098</v>
      </c>
      <c r="C81" s="227" t="s">
        <v>54</v>
      </c>
      <c r="D81" s="230"/>
      <c r="E81" s="182" t="s">
        <v>1077</v>
      </c>
      <c r="G81" s="182" t="str">
        <f ca="1">IF(A80=$X$4,IF(ISERROR($V81),"Enter smelter details","RMI"),IF(ISERROR($V81),"",OFFSET('Smelter Look-up'!$F$4,$V81-4,0)))</f>
        <v/>
      </c>
      <c r="H81" s="182" t="s">
        <v>15901</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3"/>
        <v>Unknown</v>
      </c>
      <c r="T81" s="181" t="str">
        <f ca="1">IF(B80="","",IF(ISERROR(MATCH($J81,SorP!$B$1:$B$6226,0)),"",INDIRECT("'SorP'!$A$"&amp;MATCH($S81&amp;$J81,SorP!C:C,0))))</f>
        <v/>
      </c>
      <c r="U81" s="201"/>
      <c r="V81" s="226" t="e">
        <f>IF(A80="",NA(),IF(OR(A80="Smelter not listed",A80="Smelter not yet identified"),MATCH($B80&amp;$D81,'Smelter Look-up'!$J:$J,0),MATCH($B80&amp;$A80,'Smelter Look-up'!$J:$J,0)))</f>
        <v>#N/A</v>
      </c>
      <c r="X81" s="227">
        <f t="shared" si="4"/>
        <v>0</v>
      </c>
      <c r="AB81" s="228" t="str">
        <f t="shared" si="5"/>
        <v>GoldCID001761</v>
      </c>
    </row>
    <row r="82" spans="1:28" s="227" customFormat="1" ht="25.5">
      <c r="A82" s="186" t="s">
        <v>2404</v>
      </c>
      <c r="B82" s="182" t="s">
        <v>1098</v>
      </c>
      <c r="C82" s="227" t="s">
        <v>12872</v>
      </c>
      <c r="D82" s="230"/>
      <c r="E82" s="182" t="s">
        <v>1080</v>
      </c>
      <c r="G82" s="182" t="str">
        <f ca="1">IF(A81=$X$4,IF(ISERROR($V82),"Enter smelter details","RMI"),IF(ISERROR($V82),"",OFFSET('Smelter Look-up'!$F$4,$V82-4,0)))</f>
        <v/>
      </c>
      <c r="H82" s="182" t="s">
        <v>15902</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3"/>
        <v>Unknown</v>
      </c>
      <c r="T82" s="181" t="str">
        <f ca="1">IF(B81="","",IF(ISERROR(MATCH($J82,SorP!$B$1:$B$6226,0)),"",INDIRECT("'SorP'!$A$"&amp;MATCH($S82&amp;$J82,SorP!C:C,0))))</f>
        <v/>
      </c>
      <c r="U82" s="201"/>
      <c r="V82" s="226" t="e">
        <f>IF(A81="",NA(),IF(OR(A81="Smelter not listed",A81="Smelter not yet identified"),MATCH($B81&amp;$D82,'Smelter Look-up'!$J:$J,0),MATCH($B81&amp;$A81,'Smelter Look-up'!$J:$J,0)))</f>
        <v>#N/A</v>
      </c>
      <c r="X82" s="227">
        <f t="shared" si="4"/>
        <v>0</v>
      </c>
      <c r="AB82" s="228" t="str">
        <f t="shared" si="5"/>
        <v>GoldCID001798</v>
      </c>
    </row>
    <row r="83" spans="1:28" s="227" customFormat="1" ht="25.5">
      <c r="A83" s="186" t="s">
        <v>1676</v>
      </c>
      <c r="B83" s="182" t="s">
        <v>1098</v>
      </c>
      <c r="C83" s="227" t="s">
        <v>2168</v>
      </c>
      <c r="D83" s="230"/>
      <c r="E83" s="182" t="s">
        <v>1076</v>
      </c>
      <c r="G83" s="182" t="str">
        <f ca="1">IF(A82=$X$4,IF(ISERROR($V83),"Enter smelter details","RMI"),IF(ISERROR($V83),"",OFFSET('Smelter Look-up'!$F$4,$V83-4,0)))</f>
        <v/>
      </c>
      <c r="H83" s="182" t="s">
        <v>15903</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3"/>
        <v>Unknown</v>
      </c>
      <c r="T83" s="181" t="str">
        <f ca="1">IF(B82="","",IF(ISERROR(MATCH($J83,SorP!$B$1:$B$6226,0)),"",INDIRECT("'SorP'!$A$"&amp;MATCH($S83&amp;$J83,SorP!C:C,0))))</f>
        <v/>
      </c>
      <c r="U83" s="201"/>
      <c r="V83" s="226" t="e">
        <f>IF(A82="",NA(),IF(OR(A82="Smelter not listed",A82="Smelter not yet identified"),MATCH($B82&amp;$D83,'Smelter Look-up'!$J:$J,0),MATCH($B82&amp;$A82,'Smelter Look-up'!$J:$J,0)))</f>
        <v>#N/A</v>
      </c>
      <c r="X83" s="227">
        <f t="shared" si="4"/>
        <v>0</v>
      </c>
      <c r="AB83" s="228" t="str">
        <f t="shared" si="5"/>
        <v>GoldCID002918</v>
      </c>
    </row>
    <row r="84" spans="1:28" s="227" customFormat="1" ht="25.5">
      <c r="A84" s="186" t="s">
        <v>713</v>
      </c>
      <c r="B84" s="182" t="s">
        <v>1098</v>
      </c>
      <c r="C84" s="227" t="s">
        <v>1199</v>
      </c>
      <c r="D84" s="230"/>
      <c r="E84" s="182" t="s">
        <v>1077</v>
      </c>
      <c r="G84" s="182" t="str">
        <f ca="1">IF(A83=$X$4,IF(ISERROR($V84),"Enter smelter details","RMI"),IF(ISERROR($V84),"",OFFSET('Smelter Look-up'!$F$4,$V84-4,0)))</f>
        <v/>
      </c>
      <c r="H84" s="182" t="s">
        <v>15904</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3"/>
        <v>Unknown</v>
      </c>
      <c r="T84" s="181" t="str">
        <f ca="1">IF(B83="","",IF(ISERROR(MATCH($J84,SorP!$B$1:$B$6226,0)),"",INDIRECT("'SorP'!$A$"&amp;MATCH($S84&amp;$J84,SorP!C:C,0))))</f>
        <v/>
      </c>
      <c r="U84" s="201"/>
      <c r="V84" s="226" t="e">
        <f>IF(A83="",NA(),IF(OR(A83="Smelter not listed",A83="Smelter not yet identified"),MATCH($B83&amp;$D84,'Smelter Look-up'!$J:$J,0),MATCH($B83&amp;$A83,'Smelter Look-up'!$J:$J,0)))</f>
        <v>#N/A</v>
      </c>
      <c r="X84" s="227">
        <f t="shared" si="4"/>
        <v>0</v>
      </c>
      <c r="AB84" s="228" t="str">
        <f t="shared" si="5"/>
        <v>GoldCID002580</v>
      </c>
    </row>
    <row r="85" spans="1:28" s="227" customFormat="1" ht="25.5">
      <c r="A85" s="186" t="s">
        <v>716</v>
      </c>
      <c r="B85" s="182" t="s">
        <v>1098</v>
      </c>
      <c r="C85" s="227" t="s">
        <v>2117</v>
      </c>
      <c r="D85" s="230"/>
      <c r="E85" s="182" t="s">
        <v>1077</v>
      </c>
      <c r="G85" s="182" t="str">
        <f ca="1">IF(A84=$X$4,IF(ISERROR($V85),"Enter smelter details","RMI"),IF(ISERROR($V85),"",OFFSET('Smelter Look-up'!$F$4,$V85-4,0)))</f>
        <v/>
      </c>
      <c r="H85" s="182" t="s">
        <v>15905</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3"/>
        <v>Unknown</v>
      </c>
      <c r="T85" s="181" t="str">
        <f ca="1">IF(B84="","",IF(ISERROR(MATCH($J85,SorP!$B$1:$B$6226,0)),"",INDIRECT("'SorP'!$A$"&amp;MATCH($S85&amp;$J85,SorP!C:C,0))))</f>
        <v/>
      </c>
      <c r="U85" s="201"/>
      <c r="V85" s="226" t="e">
        <f>IF(A84="",NA(),IF(OR(A84="Smelter not listed",A84="Smelter not yet identified"),MATCH($B84&amp;$D85,'Smelter Look-up'!$J:$J,0),MATCH($B84&amp;$A84,'Smelter Look-up'!$J:$J,0)))</f>
        <v>#N/A</v>
      </c>
      <c r="X85" s="227">
        <f t="shared" si="4"/>
        <v>0</v>
      </c>
      <c r="AB85" s="228" t="str">
        <f t="shared" si="5"/>
        <v>GoldCID001875</v>
      </c>
    </row>
    <row r="86" spans="1:28" s="227" customFormat="1" ht="25.5">
      <c r="A86" s="186" t="s">
        <v>2280</v>
      </c>
      <c r="B86" s="182" t="s">
        <v>1098</v>
      </c>
      <c r="C86" s="227" t="s">
        <v>2279</v>
      </c>
      <c r="D86" s="230"/>
      <c r="E86" s="182" t="s">
        <v>1078</v>
      </c>
      <c r="G86" s="182" t="str">
        <f ca="1">IF(A85=$X$4,IF(ISERROR($V86),"Enter smelter details","RMI"),IF(ISERROR($V86),"",OFFSET('Smelter Look-up'!$F$4,$V86-4,0)))</f>
        <v/>
      </c>
      <c r="H86" s="182" t="s">
        <v>15906</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3"/>
        <v>Unknown</v>
      </c>
      <c r="T86" s="181" t="str">
        <f ca="1">IF(B85="","",IF(ISERROR(MATCH($J86,SorP!$B$1:$B$6226,0)),"",INDIRECT("'SorP'!$A$"&amp;MATCH($S86&amp;$J86,SorP!C:C,0))))</f>
        <v/>
      </c>
      <c r="U86" s="201"/>
      <c r="V86" s="226" t="e">
        <f>IF(A85="",NA(),IF(OR(A85="Smelter not listed",A85="Smelter not yet identified"),MATCH($B85&amp;$D86,'Smelter Look-up'!$J:$J,0),MATCH($B85&amp;$A85,'Smelter Look-up'!$J:$J,0)))</f>
        <v>#N/A</v>
      </c>
      <c r="X86" s="227">
        <f t="shared" si="4"/>
        <v>0</v>
      </c>
      <c r="AB86" s="228" t="str">
        <f t="shared" si="5"/>
        <v>GoldCID001938</v>
      </c>
    </row>
    <row r="87" spans="1:28" s="227" customFormat="1" ht="25.5">
      <c r="A87" s="186" t="s">
        <v>719</v>
      </c>
      <c r="B87" s="182" t="s">
        <v>1098</v>
      </c>
      <c r="C87" s="227" t="s">
        <v>2283</v>
      </c>
      <c r="D87" s="230"/>
      <c r="E87" s="182" t="s">
        <v>1064</v>
      </c>
      <c r="G87" s="182" t="str">
        <f ca="1">IF(A86=$X$4,IF(ISERROR($V87),"Enter smelter details","RMI"),IF(ISERROR($V87),"",OFFSET('Smelter Look-up'!$F$4,$V87-4,0)))</f>
        <v/>
      </c>
      <c r="H87" s="182" t="s">
        <v>15907</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3"/>
        <v>Unknown</v>
      </c>
      <c r="T87" s="181" t="str">
        <f ca="1">IF(B86="","",IF(ISERROR(MATCH($J87,SorP!$B$1:$B$6226,0)),"",INDIRECT("'SorP'!$A$"&amp;MATCH($S87&amp;$J87,SorP!C:C,0))))</f>
        <v/>
      </c>
      <c r="U87" s="201"/>
      <c r="V87" s="226" t="e">
        <f>IF(A86="",NA(),IF(OR(A86="Smelter not listed",A86="Smelter not yet identified"),MATCH($B86&amp;$D87,'Smelter Look-up'!$J:$J,0),MATCH($B86&amp;$A86,'Smelter Look-up'!$J:$J,0)))</f>
        <v>#N/A</v>
      </c>
      <c r="X87" s="227">
        <f t="shared" si="4"/>
        <v>0</v>
      </c>
      <c r="AB87" s="228" t="str">
        <f t="shared" si="5"/>
        <v>GoldCID002615</v>
      </c>
    </row>
    <row r="88" spans="1:28" s="227" customFormat="1" ht="25.5">
      <c r="A88" s="186" t="s">
        <v>720</v>
      </c>
      <c r="B88" s="182" t="s">
        <v>1098</v>
      </c>
      <c r="C88" s="227" t="s">
        <v>792</v>
      </c>
      <c r="D88" s="230"/>
      <c r="E88" s="182" t="s">
        <v>2384</v>
      </c>
      <c r="G88" s="182" t="str">
        <f ca="1">IF(A87=$X$4,IF(ISERROR($V88),"Enter smelter details","RMI"),IF(ISERROR($V88),"",OFFSET('Smelter Look-up'!$F$4,$V88-4,0)))</f>
        <v/>
      </c>
      <c r="H88" s="182" t="s">
        <v>15908</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3"/>
        <v>Unknown</v>
      </c>
      <c r="T88" s="181" t="str">
        <f ca="1">IF(B87="","",IF(ISERROR(MATCH($J88,SorP!$B$1:$B$6226,0)),"",INDIRECT("'SorP'!$A$"&amp;MATCH($S88&amp;$J88,SorP!C:C,0))))</f>
        <v/>
      </c>
      <c r="U88" s="201"/>
      <c r="V88" s="226" t="e">
        <f>IF(A87="",NA(),IF(OR(A87="Smelter not listed",A87="Smelter not yet identified"),MATCH($B87&amp;$D88,'Smelter Look-up'!$J:$J,0),MATCH($B87&amp;$A87,'Smelter Look-up'!$J:$J,0)))</f>
        <v>#N/A</v>
      </c>
      <c r="X88" s="227">
        <f t="shared" si="4"/>
        <v>0</v>
      </c>
      <c r="AB88" s="228" t="str">
        <f t="shared" si="5"/>
        <v>GoldCID001980</v>
      </c>
    </row>
    <row r="89" spans="1:28" s="227" customFormat="1" ht="25.5">
      <c r="A89" s="186" t="s">
        <v>721</v>
      </c>
      <c r="B89" s="182" t="s">
        <v>1098</v>
      </c>
      <c r="C89" s="227" t="s">
        <v>2285</v>
      </c>
      <c r="D89" s="230"/>
      <c r="E89" s="182" t="s">
        <v>1067</v>
      </c>
      <c r="G89" s="182" t="str">
        <f ca="1">IF(A88=$X$4,IF(ISERROR($V89),"Enter smelter details","RMI"),IF(ISERROR($V89),"",OFFSET('Smelter Look-up'!$F$4,$V89-4,0)))</f>
        <v/>
      </c>
      <c r="H89" s="182" t="s">
        <v>15909</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3"/>
        <v>Unknown</v>
      </c>
      <c r="T89" s="181" t="str">
        <f ca="1">IF(B88="","",IF(ISERROR(MATCH($J89,SorP!$B$1:$B$6226,0)),"",INDIRECT("'SorP'!$A$"&amp;MATCH($S89&amp;$J89,SorP!C:C,0))))</f>
        <v/>
      </c>
      <c r="U89" s="201"/>
      <c r="V89" s="226" t="e">
        <f>IF(A88="",NA(),IF(OR(A88="Smelter not listed",A88="Smelter not yet identified"),MATCH($B88&amp;$D89,'Smelter Look-up'!$J:$J,0),MATCH($B88&amp;$A88,'Smelter Look-up'!$J:$J,0)))</f>
        <v>#N/A</v>
      </c>
      <c r="X89" s="227">
        <f t="shared" si="4"/>
        <v>0</v>
      </c>
      <c r="AB89" s="228" t="str">
        <f t="shared" si="5"/>
        <v>GoldCID001993</v>
      </c>
    </row>
    <row r="90" spans="1:28" s="227" customFormat="1" ht="25.5">
      <c r="A90" s="186" t="s">
        <v>2157</v>
      </c>
      <c r="B90" s="182" t="s">
        <v>1098</v>
      </c>
      <c r="C90" s="227" t="s">
        <v>2155</v>
      </c>
      <c r="D90" s="230"/>
      <c r="E90" s="182" t="s">
        <v>1070</v>
      </c>
      <c r="G90" s="182" t="str">
        <f ca="1">IF(A89=$X$4,IF(ISERROR($V90),"Enter smelter details","RMI"),IF(ISERROR($V90),"",OFFSET('Smelter Look-up'!$F$4,$V90-4,0)))</f>
        <v/>
      </c>
      <c r="H90" s="182" t="s">
        <v>15910</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3"/>
        <v>Unknown</v>
      </c>
      <c r="T90" s="181" t="str">
        <f ca="1">IF(B89="","",IF(ISERROR(MATCH($J90,SorP!$B$1:$B$6226,0)),"",INDIRECT("'SorP'!$A$"&amp;MATCH($S90&amp;$J90,SorP!C:C,0))))</f>
        <v/>
      </c>
      <c r="U90" s="201"/>
      <c r="V90" s="226" t="e">
        <f>IF(A89="",NA(),IF(OR(A89="Smelter not listed",A89="Smelter not yet identified"),MATCH($B89&amp;$D90,'Smelter Look-up'!$J:$J,0),MATCH($B89&amp;$A89,'Smelter Look-up'!$J:$J,0)))</f>
        <v>#N/A</v>
      </c>
      <c r="X90" s="227">
        <f t="shared" si="4"/>
        <v>0</v>
      </c>
      <c r="AB90" s="228" t="str">
        <f t="shared" si="5"/>
        <v>GoldCID002003</v>
      </c>
    </row>
    <row r="91" spans="1:28" s="227" customFormat="1" ht="25.5">
      <c r="A91" s="186" t="s">
        <v>723</v>
      </c>
      <c r="B91" s="182" t="s">
        <v>1098</v>
      </c>
      <c r="C91" s="227" t="s">
        <v>12873</v>
      </c>
      <c r="D91" s="230"/>
      <c r="E91" s="182" t="s">
        <v>1077</v>
      </c>
      <c r="G91" s="182" t="str">
        <f ca="1">IF(A90=$X$4,IF(ISERROR($V91),"Enter smelter details","RMI"),IF(ISERROR($V91),"",OFFSET('Smelter Look-up'!$F$4,$V91-4,0)))</f>
        <v/>
      </c>
      <c r="H91" s="182" t="s">
        <v>15911</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3"/>
        <v>Unknown</v>
      </c>
      <c r="T91" s="181" t="str">
        <f ca="1">IF(B90="","",IF(ISERROR(MATCH($J91,SorP!$B$1:$B$6226,0)),"",INDIRECT("'SorP'!$A$"&amp;MATCH($S91&amp;$J91,SorP!C:C,0))))</f>
        <v/>
      </c>
      <c r="U91" s="201"/>
      <c r="V91" s="226" t="e">
        <f>IF(A90="",NA(),IF(OR(A90="Smelter not listed",A90="Smelter not yet identified"),MATCH($B90&amp;$D91,'Smelter Look-up'!$J:$J,0),MATCH($B90&amp;$A90,'Smelter Look-up'!$J:$J,0)))</f>
        <v>#N/A</v>
      </c>
      <c r="X91" s="227">
        <f t="shared" si="4"/>
        <v>0</v>
      </c>
      <c r="AB91" s="228" t="str">
        <f t="shared" si="5"/>
        <v>GoldCID002778</v>
      </c>
    </row>
    <row r="92" spans="1:28" s="227" customFormat="1" ht="25.5">
      <c r="A92" s="186" t="s">
        <v>724</v>
      </c>
      <c r="B92" s="182" t="s">
        <v>1098</v>
      </c>
      <c r="C92" s="227" t="s">
        <v>2119</v>
      </c>
      <c r="D92" s="230"/>
      <c r="E92" s="182" t="s">
        <v>1077</v>
      </c>
      <c r="G92" s="182" t="str">
        <f ca="1">IF(A91=$X$4,IF(ISERROR($V92),"Enter smelter details","RMI"),IF(ISERROR($V92),"",OFFSET('Smelter Look-up'!$F$4,$V92-4,0)))</f>
        <v/>
      </c>
      <c r="H92" s="182" t="s">
        <v>15912</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3"/>
        <v>Unknown</v>
      </c>
      <c r="T92" s="181" t="str">
        <f ca="1">IF(B91="","",IF(ISERROR(MATCH($J92,SorP!$B$1:$B$6226,0)),"",INDIRECT("'SorP'!$A$"&amp;MATCH($S92&amp;$J92,SorP!C:C,0))))</f>
        <v/>
      </c>
      <c r="U92" s="201"/>
      <c r="V92" s="226" t="e">
        <f>IF(A91="",NA(),IF(OR(A91="Smelter not listed",A91="Smelter not yet identified"),MATCH($B91&amp;$D92,'Smelter Look-up'!$J:$J,0),MATCH($B91&amp;$A91,'Smelter Look-up'!$J:$J,0)))</f>
        <v>#N/A</v>
      </c>
      <c r="X92" s="227">
        <f t="shared" si="4"/>
        <v>0</v>
      </c>
      <c r="AB92" s="228" t="str">
        <f t="shared" si="5"/>
        <v>GoldCID002100</v>
      </c>
    </row>
    <row r="93" spans="1:28" s="227" customFormat="1" ht="25.5">
      <c r="A93" s="186" t="s">
        <v>726</v>
      </c>
      <c r="B93" s="182" t="s">
        <v>1098</v>
      </c>
      <c r="C93" s="227" t="s">
        <v>1291</v>
      </c>
      <c r="D93" s="230"/>
      <c r="E93" s="182" t="s">
        <v>1069</v>
      </c>
      <c r="G93" s="182" t="str">
        <f ca="1">IF(A92=$X$4,IF(ISERROR($V93),"Enter smelter details","RMI"),IF(ISERROR($V93),"",OFFSET('Smelter Look-up'!$F$4,$V93-4,0)))</f>
        <v/>
      </c>
      <c r="H93" s="182" t="s">
        <v>15913</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3"/>
        <v>Unknown</v>
      </c>
      <c r="T93" s="181" t="str">
        <f ca="1">IF(B92="","",IF(ISERROR(MATCH($J93,SorP!$B$1:$B$6226,0)),"",INDIRECT("'SorP'!$A$"&amp;MATCH($S93&amp;$J93,SorP!C:C,0))))</f>
        <v/>
      </c>
      <c r="U93" s="201"/>
      <c r="V93" s="226" t="e">
        <f>IF(A92="",NA(),IF(OR(A92="Smelter not listed",A92="Smelter not yet identified"),MATCH($B92&amp;$D93,'Smelter Look-up'!$J:$J,0),MATCH($B92&amp;$A92,'Smelter Look-up'!$J:$J,0)))</f>
        <v>#N/A</v>
      </c>
      <c r="X93" s="227">
        <f t="shared" si="4"/>
        <v>0</v>
      </c>
      <c r="AB93" s="228" t="str">
        <f t="shared" si="5"/>
        <v>GoldCID002129</v>
      </c>
    </row>
    <row r="94" spans="1:28" s="227" customFormat="1" ht="20.25">
      <c r="A94" s="186" t="s">
        <v>15915</v>
      </c>
      <c r="B94" s="182" t="s">
        <v>15914</v>
      </c>
      <c r="C94" s="227" t="s">
        <v>15916</v>
      </c>
      <c r="D94" s="230"/>
      <c r="E94" s="182" t="s">
        <v>864</v>
      </c>
      <c r="G94" s="182" t="e">
        <f ca="1">IF(#REF!=$X$4,IF(ISERROR($V94),"Enter smelter details","RMI"),IF(ISERROR($V94),"",OFFSET('Smelter Look-up'!$F$4,$V94-4,0)))</f>
        <v>#REF!</v>
      </c>
      <c r="H94" s="182" t="s">
        <v>15827</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e">
        <f ca="1">IF(#REF!="","",IF(ISERROR(MATCH(#REF!,CL,0)),"Unknown",INDIRECT("'C'!$A$"&amp;MATCH(#REF!,CL,0)+1)))</f>
        <v>#REF!</v>
      </c>
      <c r="T94" s="181" t="e">
        <f ca="1">IF(#REF!="","",IF(ISERROR(MATCH($J94,SorP!$B$1:$B$6226,0)),"",INDIRECT("'SorP'!$A$"&amp;MATCH($S94&amp;$J94,SorP!C:C,0))))</f>
        <v>#REF!</v>
      </c>
      <c r="U94" s="201"/>
      <c r="V94" s="226" t="e">
        <f>IF(#REF!="",NA(),IF(OR(#REF!="Smelter not listed",#REF!="Smelter not yet identified"),MATCH(#REF!&amp;$D94,'Smelter Look-up'!$J:$J,0),MATCH(#REF!&amp;#REF!,'Smelter Look-up'!$J:$J,0)))</f>
        <v>#REF!</v>
      </c>
      <c r="X94" s="227" t="e">
        <f>IF(AND(#REF!="Smelter not listed",OR(LEN(D94)=0,LEN(#REF!)=0)),1,0)</f>
        <v>#REF!</v>
      </c>
      <c r="AB94" s="228" t="e">
        <f>#REF!&amp;#REF!</f>
        <v>#REF!</v>
      </c>
    </row>
    <row r="95" spans="1:28" s="227" customFormat="1" ht="38.25">
      <c r="A95" s="186" t="s">
        <v>15917</v>
      </c>
      <c r="B95" s="182" t="s">
        <v>15914</v>
      </c>
      <c r="C95" s="227" t="s">
        <v>15673</v>
      </c>
      <c r="D95" s="230"/>
      <c r="E95" s="182" t="s">
        <v>864</v>
      </c>
      <c r="G95" s="182" t="str">
        <f ca="1">IF(A94=$X$4,IF(ISERROR($V95),"Enter smelter details","RMI"),IF(ISERROR($V95),"",OFFSET('Smelter Look-up'!$F$4,$V95-4,0)))</f>
        <v/>
      </c>
      <c r="H95" s="182" t="s">
        <v>15827</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3"/>
        <v>Unknown</v>
      </c>
      <c r="T95" s="181" t="str">
        <f ca="1">IF(B94="","",IF(ISERROR(MATCH($J95,SorP!$B$1:$B$6226,0)),"",INDIRECT("'SorP'!$A$"&amp;MATCH($S95&amp;$J95,SorP!C:C,0))))</f>
        <v/>
      </c>
      <c r="U95" s="201"/>
      <c r="V95" s="226" t="e">
        <f>IF(A94="",NA(),IF(OR(A94="Smelter not listed",A94="Smelter not yet identified"),MATCH($B94&amp;$D95,'Smelter Look-up'!$J:$J,0),MATCH($B94&amp;$A94,'Smelter Look-up'!$J:$J,0)))</f>
        <v>#N/A</v>
      </c>
      <c r="X95" s="227">
        <f t="shared" si="4"/>
        <v>0</v>
      </c>
      <c r="AB95" s="228" t="str">
        <f t="shared" si="5"/>
        <v>PlatinumCID004603</v>
      </c>
    </row>
    <row r="96" spans="1:28" s="227" customFormat="1" ht="38.25">
      <c r="A96" s="186" t="s">
        <v>733</v>
      </c>
      <c r="B96" s="182" t="s">
        <v>1100</v>
      </c>
      <c r="C96" s="227" t="s">
        <v>15301</v>
      </c>
      <c r="D96" s="230"/>
      <c r="E96" s="182" t="s">
        <v>1065</v>
      </c>
      <c r="G96" s="182" t="str">
        <f ca="1">IF(A95=$X$4,IF(ISERROR($V96),"Enter smelter details","RMI"),IF(ISERROR($V96),"",OFFSET('Smelter Look-up'!$F$4,$V96-4,0)))</f>
        <v/>
      </c>
      <c r="H96" s="182" t="s">
        <v>15918</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3"/>
        <v>Unknown</v>
      </c>
      <c r="T96" s="181" t="str">
        <f ca="1">IF(B95="","",IF(ISERROR(MATCH($J96,SorP!$B$1:$B$6226,0)),"",INDIRECT("'SorP'!$A$"&amp;MATCH($S96&amp;$J96,SorP!C:C,0))))</f>
        <v/>
      </c>
      <c r="U96" s="201"/>
      <c r="V96" s="226" t="e">
        <f>IF(A95="",NA(),IF(OR(A95="Smelter not listed",A95="Smelter not yet identified"),MATCH($B95&amp;$D96,'Smelter Look-up'!$J:$J,0),MATCH($B95&amp;$A95,'Smelter Look-up'!$J:$J,0)))</f>
        <v>#N/A</v>
      </c>
      <c r="X96" s="227">
        <f t="shared" si="4"/>
        <v>0</v>
      </c>
      <c r="AB96" s="228" t="str">
        <f t="shared" si="5"/>
        <v>PlatinumCID004717</v>
      </c>
    </row>
    <row r="97" spans="1:28" s="227" customFormat="1" ht="38.25">
      <c r="A97" s="186" t="s">
        <v>1361</v>
      </c>
      <c r="B97" s="182" t="s">
        <v>1100</v>
      </c>
      <c r="C97" s="227" t="s">
        <v>1360</v>
      </c>
      <c r="D97" s="230"/>
      <c r="E97" s="182" t="s">
        <v>2384</v>
      </c>
      <c r="G97" s="182" t="str">
        <f ca="1">IF(A96=$X$4,IF(ISERROR($V97),"Enter smelter details","RMI"),IF(ISERROR($V97),"",OFFSET('Smelter Look-up'!$F$4,$V97-4,0)))</f>
        <v/>
      </c>
      <c r="H97" s="182" t="s">
        <v>15919</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3"/>
        <v>Unknown</v>
      </c>
      <c r="T97" s="181" t="str">
        <f ca="1">IF(B96="","",IF(ISERROR(MATCH($J97,SorP!$B$1:$B$6226,0)),"",INDIRECT("'SorP'!$A$"&amp;MATCH($S97&amp;$J97,SorP!C:C,0))))</f>
        <v/>
      </c>
      <c r="U97" s="201"/>
      <c r="V97" s="226" t="e">
        <f>IF(A96="",NA(),IF(OR(A96="Smelter not listed",A96="Smelter not yet identified"),MATCH($B96&amp;$D97,'Smelter Look-up'!$J:$J,0),MATCH($B96&amp;$A96,'Smelter Look-up'!$J:$J,0)))</f>
        <v>#N/A</v>
      </c>
      <c r="X97" s="227">
        <f t="shared" si="4"/>
        <v>0</v>
      </c>
      <c r="AB97" s="228" t="str">
        <f t="shared" si="5"/>
        <v>TantalumCID001076</v>
      </c>
    </row>
    <row r="98" spans="1:28" s="227" customFormat="1" ht="38.25">
      <c r="A98" s="186" t="s">
        <v>728</v>
      </c>
      <c r="B98" s="182" t="s">
        <v>1100</v>
      </c>
      <c r="C98" s="227" t="s">
        <v>43</v>
      </c>
      <c r="D98" s="230"/>
      <c r="E98" s="182" t="s">
        <v>1069</v>
      </c>
      <c r="G98" s="182" t="str">
        <f ca="1">IF(A97=$X$4,IF(ISERROR($V98),"Enter smelter details","RMI"),IF(ISERROR($V98),"",OFFSET('Smelter Look-up'!$F$4,$V98-4,0)))</f>
        <v/>
      </c>
      <c r="H98" s="182" t="s">
        <v>15920</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3"/>
        <v>Unknown</v>
      </c>
      <c r="T98" s="181" t="str">
        <f ca="1">IF(B97="","",IF(ISERROR(MATCH($J98,SorP!$B$1:$B$6226,0)),"",INDIRECT("'SorP'!$A$"&amp;MATCH($S98&amp;$J98,SorP!C:C,0))))</f>
        <v/>
      </c>
      <c r="U98" s="201"/>
      <c r="V98" s="226" t="e">
        <f>IF(A97="",NA(),IF(OR(A97="Smelter not listed",A97="Smelter not yet identified"),MATCH($B97&amp;$D98,'Smelter Look-up'!$J:$J,0),MATCH($B97&amp;$A97,'Smelter Look-up'!$J:$J,0)))</f>
        <v>#N/A</v>
      </c>
      <c r="X98" s="227">
        <f t="shared" si="4"/>
        <v>0</v>
      </c>
      <c r="AB98" s="228" t="str">
        <f t="shared" si="5"/>
        <v>TantalumCID002504</v>
      </c>
    </row>
    <row r="99" spans="1:28" s="227" customFormat="1" ht="38.25">
      <c r="A99" s="186" t="s">
        <v>1362</v>
      </c>
      <c r="B99" s="182" t="s">
        <v>1100</v>
      </c>
      <c r="C99" s="227" t="s">
        <v>2122</v>
      </c>
      <c r="D99" s="230"/>
      <c r="E99" s="182" t="s">
        <v>1069</v>
      </c>
      <c r="G99" s="182" t="str">
        <f ca="1">IF(A98=$X$4,IF(ISERROR($V99),"Enter smelter details","RMI"),IF(ISERROR($V99),"",OFFSET('Smelter Look-up'!$F$4,$V99-4,0)))</f>
        <v/>
      </c>
      <c r="H99" s="182" t="s">
        <v>15921</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3"/>
        <v>Unknown</v>
      </c>
      <c r="T99" s="181" t="str">
        <f ca="1">IF(B98="","",IF(ISERROR(MATCH($J99,SorP!$B$1:$B$6226,0)),"",INDIRECT("'SorP'!$A$"&amp;MATCH($S99&amp;$J99,SorP!C:C,0))))</f>
        <v/>
      </c>
      <c r="U99" s="201"/>
      <c r="V99" s="226" t="e">
        <f>IF(A98="",NA(),IF(OR(A98="Smelter not listed",A98="Smelter not yet identified"),MATCH($B98&amp;$D99,'Smelter Look-up'!$J:$J,0),MATCH($B98&amp;$A98,'Smelter Look-up'!$J:$J,0)))</f>
        <v>#N/A</v>
      </c>
      <c r="X99" s="227">
        <f t="shared" si="4"/>
        <v>0</v>
      </c>
      <c r="AB99" s="228" t="str">
        <f t="shared" si="5"/>
        <v>TantalumCID000460</v>
      </c>
    </row>
    <row r="100" spans="1:28" s="227" customFormat="1" ht="38.25">
      <c r="A100" s="186" t="s">
        <v>1376</v>
      </c>
      <c r="B100" s="182" t="s">
        <v>1100</v>
      </c>
      <c r="C100" s="227" t="s">
        <v>1375</v>
      </c>
      <c r="D100" s="230"/>
      <c r="E100" s="182" t="s">
        <v>1077</v>
      </c>
      <c r="G100" s="182" t="str">
        <f ca="1">IF(A99=$X$4,IF(ISERROR($V100),"Enter smelter details","RMI"),IF(ISERROR($V100),"",OFFSET('Smelter Look-up'!$F$4,$V100-4,0)))</f>
        <v/>
      </c>
      <c r="H100" s="182" t="s">
        <v>15922</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3"/>
        <v>Unknown</v>
      </c>
      <c r="T100" s="181" t="str">
        <f ca="1">IF(B99="","",IF(ISERROR(MATCH($J100,SorP!$B$1:$B$6226,0)),"",INDIRECT("'SorP'!$A$"&amp;MATCH($S100&amp;$J100,SorP!C:C,0))))</f>
        <v/>
      </c>
      <c r="U100" s="201"/>
      <c r="V100" s="226" t="e">
        <f>IF(A99="",NA(),IF(OR(A99="Smelter not listed",A99="Smelter not yet identified"),MATCH($B99&amp;$D100,'Smelter Look-up'!$J:$J,0),MATCH($B99&amp;$A99,'Smelter Look-up'!$J:$J,0)))</f>
        <v>#N/A</v>
      </c>
      <c r="X100" s="227">
        <f t="shared" si="4"/>
        <v>0</v>
      </c>
      <c r="AB100" s="228" t="str">
        <f t="shared" si="5"/>
        <v>TantalumCID002505</v>
      </c>
    </row>
    <row r="101" spans="1:28" s="227" customFormat="1" ht="38.25">
      <c r="A101" s="186" t="s">
        <v>1378</v>
      </c>
      <c r="B101" s="182" t="s">
        <v>1100</v>
      </c>
      <c r="C101" s="227" t="s">
        <v>1377</v>
      </c>
      <c r="D101" s="230"/>
      <c r="E101" s="182" t="s">
        <v>2384</v>
      </c>
      <c r="G101" s="182" t="str">
        <f ca="1">IF(A100=$X$4,IF(ISERROR($V101),"Enter smelter details","RMI"),IF(ISERROR($V101),"",OFFSET('Smelter Look-up'!$F$4,$V101-4,0)))</f>
        <v/>
      </c>
      <c r="H101" s="182" t="s">
        <v>15923</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3"/>
        <v>Unknown</v>
      </c>
      <c r="T101" s="181" t="str">
        <f ca="1">IF(B100="","",IF(ISERROR(MATCH($J101,SorP!$B$1:$B$6226,0)),"",INDIRECT("'SorP'!$A$"&amp;MATCH($S101&amp;$J101,SorP!C:C,0))))</f>
        <v/>
      </c>
      <c r="U101" s="201"/>
      <c r="V101" s="226" t="e">
        <f>IF(A100="",NA(),IF(OR(A100="Smelter not listed",A100="Smelter not yet identified"),MATCH($B100&amp;$D101,'Smelter Look-up'!$J:$J,0),MATCH($B100&amp;$A100,'Smelter Look-up'!$J:$J,0)))</f>
        <v>#N/A</v>
      </c>
      <c r="X101" s="227">
        <f t="shared" si="4"/>
        <v>0</v>
      </c>
      <c r="AB101" s="228" t="str">
        <f t="shared" si="5"/>
        <v>TantalumCID002558</v>
      </c>
    </row>
    <row r="102" spans="1:28" s="227" customFormat="1" ht="38.25">
      <c r="A102" s="186" t="s">
        <v>15619</v>
      </c>
      <c r="B102" s="182" t="s">
        <v>1100</v>
      </c>
      <c r="C102" s="227" t="s">
        <v>15618</v>
      </c>
      <c r="D102" s="230"/>
      <c r="E102" s="182" t="s">
        <v>1069</v>
      </c>
      <c r="G102" s="182" t="str">
        <f ca="1">IF(A101=$X$4,IF(ISERROR($V102),"Enter smelter details","RMI"),IF(ISERROR($V102),"",OFFSET('Smelter Look-up'!$F$4,$V102-4,0)))</f>
        <v/>
      </c>
      <c r="H102" s="182" t="s">
        <v>15924</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3"/>
        <v>Unknown</v>
      </c>
      <c r="T102" s="181" t="str">
        <f ca="1">IF(B101="","",IF(ISERROR(MATCH($J102,SorP!$B$1:$B$6226,0)),"",INDIRECT("'SorP'!$A$"&amp;MATCH($S102&amp;$J102,SorP!C:C,0))))</f>
        <v/>
      </c>
      <c r="U102" s="201"/>
      <c r="V102" s="226" t="e">
        <f>IF(A101="",NA(),IF(OR(A101="Smelter not listed",A101="Smelter not yet identified"),MATCH($B101&amp;$D102,'Smelter Look-up'!$J:$J,0),MATCH($B101&amp;$A101,'Smelter Look-up'!$J:$J,0)))</f>
        <v>#N/A</v>
      </c>
      <c r="X102" s="227">
        <f t="shared" si="4"/>
        <v>0</v>
      </c>
      <c r="AB102" s="228" t="str">
        <f t="shared" si="5"/>
        <v>TantalumCID002557</v>
      </c>
    </row>
    <row r="103" spans="1:28" s="227" customFormat="1" ht="38.25">
      <c r="A103" s="186" t="s">
        <v>383</v>
      </c>
      <c r="B103" s="182" t="s">
        <v>1100</v>
      </c>
      <c r="C103" s="227" t="s">
        <v>1</v>
      </c>
      <c r="D103" s="230"/>
      <c r="E103" s="182" t="s">
        <v>1069</v>
      </c>
      <c r="G103" s="182" t="str">
        <f ca="1">IF(A102=$X$4,IF(ISERROR($V103),"Enter smelter details","RMI"),IF(ISERROR($V103),"",OFFSET('Smelter Look-up'!$F$4,$V103-4,0)))</f>
        <v/>
      </c>
      <c r="H103" s="182" t="s">
        <v>15925</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3"/>
        <v>Unknown</v>
      </c>
      <c r="T103" s="181" t="str">
        <f ca="1">IF(B102="","",IF(ISERROR(MATCH($J103,SorP!$B$1:$B$6226,0)),"",INDIRECT("'SorP'!$A$"&amp;MATCH($S103&amp;$J103,SorP!C:C,0))))</f>
        <v/>
      </c>
      <c r="U103" s="201"/>
      <c r="V103" s="226" t="e">
        <f>IF(A102="",NA(),IF(OR(A102="Smelter not listed",A102="Smelter not yet identified"),MATCH($B102&amp;$D103,'Smelter Look-up'!$J:$J,0),MATCH($B102&amp;$A102,'Smelter Look-up'!$J:$J,0)))</f>
        <v>#N/A</v>
      </c>
      <c r="X103" s="227">
        <f t="shared" si="4"/>
        <v>0</v>
      </c>
      <c r="AB103" s="228" t="str">
        <f t="shared" si="5"/>
        <v>TantalumCID000291</v>
      </c>
    </row>
    <row r="104" spans="1:28" s="227" customFormat="1" ht="38.25">
      <c r="A104" s="186" t="s">
        <v>1363</v>
      </c>
      <c r="B104" s="182" t="s">
        <v>1100</v>
      </c>
      <c r="C104" s="227" t="s">
        <v>2125</v>
      </c>
      <c r="D104" s="230"/>
      <c r="E104" s="182" t="s">
        <v>1069</v>
      </c>
      <c r="G104" s="182" t="str">
        <f ca="1">IF(A103=$X$4,IF(ISERROR($V104),"Enter smelter details","RMI"),IF(ISERROR($V104),"",OFFSET('Smelter Look-up'!$F$4,$V104-4,0)))</f>
        <v/>
      </c>
      <c r="H104" s="182" t="s">
        <v>15926</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3"/>
        <v>Unknown</v>
      </c>
      <c r="T104" s="181" t="str">
        <f ca="1">IF(B103="","",IF(ISERROR(MATCH($J104,SorP!$B$1:$B$6226,0)),"",INDIRECT("'SorP'!$A$"&amp;MATCH($S104&amp;$J104,SorP!C:C,0))))</f>
        <v/>
      </c>
      <c r="U104" s="201"/>
      <c r="V104" s="226" t="e">
        <f>IF(A103="",NA(),IF(OR(A103="Smelter not listed",A103="Smelter not yet identified"),MATCH($B103&amp;$D104,'Smelter Look-up'!$J:$J,0),MATCH($B103&amp;$A103,'Smelter Look-up'!$J:$J,0)))</f>
        <v>#N/A</v>
      </c>
      <c r="X104" s="227">
        <f t="shared" si="4"/>
        <v>0</v>
      </c>
      <c r="AB104" s="228" t="str">
        <f t="shared" si="5"/>
        <v>TantalumCID002492</v>
      </c>
    </row>
    <row r="105" spans="1:28" s="227" customFormat="1" ht="38.25">
      <c r="A105" s="186" t="s">
        <v>2222</v>
      </c>
      <c r="B105" s="182" t="s">
        <v>1100</v>
      </c>
      <c r="C105" s="227" t="s">
        <v>2221</v>
      </c>
      <c r="D105" s="230"/>
      <c r="E105" s="182" t="s">
        <v>1069</v>
      </c>
      <c r="G105" s="182" t="str">
        <f ca="1">IF(A104=$X$4,IF(ISERROR($V105),"Enter smelter details","RMI"),IF(ISERROR($V105),"",OFFSET('Smelter Look-up'!$F$4,$V105-4,0)))</f>
        <v/>
      </c>
      <c r="H105" s="182" t="s">
        <v>15927</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3"/>
        <v>Unknown</v>
      </c>
      <c r="T105" s="181" t="str">
        <f ca="1">IF(B104="","",IF(ISERROR(MATCH($J105,SorP!$B$1:$B$6226,0)),"",INDIRECT("'SorP'!$A$"&amp;MATCH($S105&amp;$J105,SorP!C:C,0))))</f>
        <v/>
      </c>
      <c r="U105" s="201"/>
      <c r="V105" s="226" t="e">
        <f>IF(A104="",NA(),IF(OR(A104="Smelter not listed",A104="Smelter not yet identified"),MATCH($B104&amp;$D105,'Smelter Look-up'!$J:$J,0),MATCH($B104&amp;$A104,'Smelter Look-up'!$J:$J,0)))</f>
        <v>#N/A</v>
      </c>
      <c r="X105" s="227">
        <f t="shared" si="4"/>
        <v>0</v>
      </c>
      <c r="AB105" s="228" t="str">
        <f t="shared" si="5"/>
        <v>TantalumCID002512</v>
      </c>
    </row>
    <row r="106" spans="1:28" s="227" customFormat="1" ht="38.25">
      <c r="A106" s="186" t="s">
        <v>731</v>
      </c>
      <c r="B106" s="182" t="s">
        <v>1100</v>
      </c>
      <c r="C106" s="227" t="s">
        <v>2</v>
      </c>
      <c r="D106" s="230"/>
      <c r="E106" s="182" t="s">
        <v>1069</v>
      </c>
      <c r="G106" s="182" t="str">
        <f ca="1">IF(A105=$X$4,IF(ISERROR($V106),"Enter smelter details","RMI"),IF(ISERROR($V106),"",OFFSET('Smelter Look-up'!$F$4,$V106-4,0)))</f>
        <v/>
      </c>
      <c r="H106" s="182" t="s">
        <v>15928</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3"/>
        <v>Unknown</v>
      </c>
      <c r="T106" s="181" t="str">
        <f ca="1">IF(B105="","",IF(ISERROR(MATCH($J106,SorP!$B$1:$B$6226,0)),"",INDIRECT("'SorP'!$A$"&amp;MATCH($S106&amp;$J106,SorP!C:C,0))))</f>
        <v/>
      </c>
      <c r="U106" s="201"/>
      <c r="V106" s="226" t="e">
        <f>IF(A105="",NA(),IF(OR(A105="Smelter not listed",A105="Smelter not yet identified"),MATCH($B105&amp;$D106,'Smelter Look-up'!$J:$J,0),MATCH($B105&amp;$A105,'Smelter Look-up'!$J:$J,0)))</f>
        <v>#N/A</v>
      </c>
      <c r="X106" s="227">
        <f t="shared" si="4"/>
        <v>0</v>
      </c>
      <c r="AB106" s="228" t="str">
        <f t="shared" si="5"/>
        <v>TantalumCID002842</v>
      </c>
    </row>
    <row r="107" spans="1:28" s="227" customFormat="1" ht="38.25">
      <c r="A107" s="186" t="s">
        <v>732</v>
      </c>
      <c r="B107" s="182" t="s">
        <v>1100</v>
      </c>
      <c r="C107" s="227" t="s">
        <v>44</v>
      </c>
      <c r="D107" s="230"/>
      <c r="E107" s="182" t="s">
        <v>1069</v>
      </c>
      <c r="G107" s="182" t="str">
        <f ca="1">IF(A106=$X$4,IF(ISERROR($V107),"Enter smelter details","RMI"),IF(ISERROR($V107),"",OFFSET('Smelter Look-up'!$F$4,$V107-4,0)))</f>
        <v/>
      </c>
      <c r="H107" s="182" t="s">
        <v>15928</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3"/>
        <v>Unknown</v>
      </c>
      <c r="T107" s="181" t="str">
        <f ca="1">IF(B106="","",IF(ISERROR(MATCH($J107,SorP!$B$1:$B$6226,0)),"",INDIRECT("'SorP'!$A$"&amp;MATCH($S107&amp;$J107,SorP!C:C,0))))</f>
        <v/>
      </c>
      <c r="U107" s="201"/>
      <c r="V107" s="226" t="e">
        <f>IF(A106="",NA(),IF(OR(A106="Smelter not listed",A106="Smelter not yet identified"),MATCH($B106&amp;$D107,'Smelter Look-up'!$J:$J,0),MATCH($B106&amp;$A106,'Smelter Look-up'!$J:$J,0)))</f>
        <v>#N/A</v>
      </c>
      <c r="X107" s="227">
        <f t="shared" si="4"/>
        <v>0</v>
      </c>
      <c r="AB107" s="228" t="str">
        <f t="shared" si="5"/>
        <v>TantalumCID000914</v>
      </c>
    </row>
    <row r="108" spans="1:28" s="227" customFormat="1" ht="38.25">
      <c r="A108" s="186" t="s">
        <v>1364</v>
      </c>
      <c r="B108" s="182" t="s">
        <v>1100</v>
      </c>
      <c r="C108" s="227" t="s">
        <v>2123</v>
      </c>
      <c r="D108" s="230"/>
      <c r="E108" s="182" t="s">
        <v>1069</v>
      </c>
      <c r="G108" s="182" t="str">
        <f ca="1">IF(A107=$X$4,IF(ISERROR($V108),"Enter smelter details","RMI"),IF(ISERROR($V108),"",OFFSET('Smelter Look-up'!$F$4,$V108-4,0)))</f>
        <v/>
      </c>
      <c r="H108" s="182" t="s">
        <v>15928</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3"/>
        <v>Unknown</v>
      </c>
      <c r="T108" s="181" t="str">
        <f ca="1">IF(B107="","",IF(ISERROR(MATCH($J108,SorP!$B$1:$B$6226,0)),"",INDIRECT("'SorP'!$A$"&amp;MATCH($S108&amp;$J108,SorP!C:C,0))))</f>
        <v/>
      </c>
      <c r="U108" s="201"/>
      <c r="V108" s="226" t="e">
        <f>IF(A107="",NA(),IF(OR(A107="Smelter not listed",A107="Smelter not yet identified"),MATCH($B107&amp;$D108,'Smelter Look-up'!$J:$J,0),MATCH($B107&amp;$A107,'Smelter Look-up'!$J:$J,0)))</f>
        <v>#N/A</v>
      </c>
      <c r="X108" s="227">
        <f t="shared" si="4"/>
        <v>0</v>
      </c>
      <c r="AB108" s="228" t="str">
        <f t="shared" si="5"/>
        <v>TantalumCID000917</v>
      </c>
    </row>
    <row r="109" spans="1:28" s="227" customFormat="1" ht="38.25">
      <c r="A109" s="186" t="s">
        <v>1388</v>
      </c>
      <c r="B109" s="182" t="s">
        <v>1100</v>
      </c>
      <c r="C109" s="227" t="s">
        <v>14950</v>
      </c>
      <c r="D109" s="230"/>
      <c r="E109" s="182" t="s">
        <v>1082</v>
      </c>
      <c r="G109" s="182" t="str">
        <f ca="1">IF(A108=$X$4,IF(ISERROR($V109),"Enter smelter details","RMI"),IF(ISERROR($V109),"",OFFSET('Smelter Look-up'!$F$4,$V109-4,0)))</f>
        <v/>
      </c>
      <c r="H109" s="182" t="s">
        <v>15929</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3"/>
        <v>Unknown</v>
      </c>
      <c r="T109" s="181" t="str">
        <f ca="1">IF(B108="","",IF(ISERROR(MATCH($J109,SorP!$B$1:$B$6226,0)),"",INDIRECT("'SorP'!$A$"&amp;MATCH($S109&amp;$J109,SorP!C:C,0))))</f>
        <v/>
      </c>
      <c r="U109" s="201"/>
      <c r="V109" s="226" t="e">
        <f>IF(A108="",NA(),IF(OR(A108="Smelter not listed",A108="Smelter not yet identified"),MATCH($B108&amp;$D109,'Smelter Look-up'!$J:$J,0),MATCH($B108&amp;$A108,'Smelter Look-up'!$J:$J,0)))</f>
        <v>#N/A</v>
      </c>
      <c r="X109" s="227">
        <f t="shared" si="4"/>
        <v>0</v>
      </c>
      <c r="AB109" s="228" t="str">
        <f t="shared" si="5"/>
        <v>TantalumCID002506</v>
      </c>
    </row>
    <row r="110" spans="1:28" s="227" customFormat="1" ht="38.25">
      <c r="A110" s="186" t="s">
        <v>1383</v>
      </c>
      <c r="B110" s="182" t="s">
        <v>1100</v>
      </c>
      <c r="C110" s="227" t="s">
        <v>15338</v>
      </c>
      <c r="D110" s="230"/>
      <c r="E110" s="182" t="s">
        <v>2384</v>
      </c>
      <c r="G110" s="182" t="str">
        <f ca="1">IF(A109=$X$4,IF(ISERROR($V110),"Enter smelter details","RMI"),IF(ISERROR($V110),"",OFFSET('Smelter Look-up'!$F$4,$V110-4,0)))</f>
        <v/>
      </c>
      <c r="H110" s="182" t="s">
        <v>15930</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3"/>
        <v>Unknown</v>
      </c>
      <c r="T110" s="181" t="str">
        <f ca="1">IF(B109="","",IF(ISERROR(MATCH($J110,SorP!$B$1:$B$6226,0)),"",INDIRECT("'SorP'!$A$"&amp;MATCH($S110&amp;$J110,SorP!C:C,0))))</f>
        <v/>
      </c>
      <c r="U110" s="201"/>
      <c r="V110" s="226" t="e">
        <f>IF(A109="",NA(),IF(OR(A109="Smelter not listed",A109="Smelter not yet identified"),MATCH($B109&amp;$D110,'Smelter Look-up'!$J:$J,0),MATCH($B109&amp;$A109,'Smelter Look-up'!$J:$J,0)))</f>
        <v>#N/A</v>
      </c>
      <c r="X110" s="227">
        <f t="shared" si="4"/>
        <v>0</v>
      </c>
      <c r="AB110" s="228" t="str">
        <f t="shared" si="5"/>
        <v>TantalumCID002539</v>
      </c>
    </row>
    <row r="111" spans="1:28" s="227" customFormat="1" ht="38.25">
      <c r="A111" s="186" t="s">
        <v>734</v>
      </c>
      <c r="B111" s="182" t="s">
        <v>1100</v>
      </c>
      <c r="C111" s="227" t="s">
        <v>2107</v>
      </c>
      <c r="D111" s="230"/>
      <c r="E111" s="182" t="s">
        <v>1075</v>
      </c>
      <c r="G111" s="182" t="str">
        <f ca="1">IF(A110=$X$4,IF(ISERROR($V111),"Enter smelter details","RMI"),IF(ISERROR($V111),"",OFFSET('Smelter Look-up'!$F$4,$V111-4,0)))</f>
        <v/>
      </c>
      <c r="H111" s="182" t="s">
        <v>15931</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3"/>
        <v>Unknown</v>
      </c>
      <c r="T111" s="181" t="str">
        <f ca="1">IF(B110="","",IF(ISERROR(MATCH($J111,SorP!$B$1:$B$6226,0)),"",INDIRECT("'SorP'!$A$"&amp;MATCH($S111&amp;$J111,SorP!C:C,0))))</f>
        <v/>
      </c>
      <c r="U111" s="201"/>
      <c r="V111" s="226" t="e">
        <f>IF(A110="",NA(),IF(OR(A110="Smelter not listed",A110="Smelter not yet identified"),MATCH($B110&amp;$D111,'Smelter Look-up'!$J:$J,0),MATCH($B110&amp;$A110,'Smelter Look-up'!$J:$J,0)))</f>
        <v>#N/A</v>
      </c>
      <c r="X111" s="227">
        <f t="shared" si="4"/>
        <v>0</v>
      </c>
      <c r="AB111" s="228" t="str">
        <f t="shared" si="5"/>
        <v>TantalumCID002548</v>
      </c>
    </row>
    <row r="112" spans="1:28" s="227" customFormat="1" ht="38.25">
      <c r="A112" s="186" t="s">
        <v>735</v>
      </c>
      <c r="B112" s="182" t="s">
        <v>1100</v>
      </c>
      <c r="C112" s="227" t="s">
        <v>12377</v>
      </c>
      <c r="D112" s="230"/>
      <c r="E112" s="182" t="s">
        <v>1065</v>
      </c>
      <c r="G112" s="182" t="str">
        <f ca="1">IF(A111=$X$4,IF(ISERROR($V112),"Enter smelter details","RMI"),IF(ISERROR($V112),"",OFFSET('Smelter Look-up'!$F$4,$V112-4,0)))</f>
        <v/>
      </c>
      <c r="H112" s="182" t="s">
        <v>15932</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3"/>
        <v>Unknown</v>
      </c>
      <c r="T112" s="181" t="str">
        <f ca="1">IF(B111="","",IF(ISERROR(MATCH($J112,SorP!$B$1:$B$6226,0)),"",INDIRECT("'SorP'!$A$"&amp;MATCH($S112&amp;$J112,SorP!C:C,0))))</f>
        <v/>
      </c>
      <c r="U112" s="201"/>
      <c r="V112" s="226" t="e">
        <f>IF(A111="",NA(),IF(OR(A111="Smelter not listed",A111="Smelter not yet identified"),MATCH($B111&amp;$D112,'Smelter Look-up'!$J:$J,0),MATCH($B111&amp;$A111,'Smelter Look-up'!$J:$J,0)))</f>
        <v>#N/A</v>
      </c>
      <c r="X112" s="227">
        <f t="shared" si="4"/>
        <v>0</v>
      </c>
      <c r="AB112" s="228" t="str">
        <f t="shared" si="5"/>
        <v>TantalumCID001163</v>
      </c>
    </row>
    <row r="113" spans="1:28" s="227" customFormat="1" ht="38.25">
      <c r="A113" s="186" t="s">
        <v>736</v>
      </c>
      <c r="B113" s="182" t="s">
        <v>1100</v>
      </c>
      <c r="C113" s="227" t="s">
        <v>1196</v>
      </c>
      <c r="D113" s="230"/>
      <c r="E113" s="182" t="s">
        <v>1077</v>
      </c>
      <c r="G113" s="182" t="str">
        <f ca="1">IF(A112=$X$4,IF(ISERROR($V113),"Enter smelter details","RMI"),IF(ISERROR($V113),"",OFFSET('Smelter Look-up'!$F$4,$V113-4,0)))</f>
        <v/>
      </c>
      <c r="H113" s="182" t="s">
        <v>15933</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3"/>
        <v>Unknown</v>
      </c>
      <c r="T113" s="181" t="str">
        <f ca="1">IF(B112="","",IF(ISERROR(MATCH($J113,SorP!$B$1:$B$6226,0)),"",INDIRECT("'SorP'!$A$"&amp;MATCH($S113&amp;$J113,SorP!C:C,0))))</f>
        <v/>
      </c>
      <c r="U113" s="201"/>
      <c r="V113" s="226" t="e">
        <f>IF(A112="",NA(),IF(OR(A112="Smelter not listed",A112="Smelter not yet identified"),MATCH($B112&amp;$D113,'Smelter Look-up'!$J:$J,0),MATCH($B112&amp;$A112,'Smelter Look-up'!$J:$J,0)))</f>
        <v>#N/A</v>
      </c>
      <c r="X113" s="227">
        <f t="shared" si="4"/>
        <v>0</v>
      </c>
      <c r="AB113" s="228" t="str">
        <f t="shared" si="5"/>
        <v>TantalumCID001175</v>
      </c>
    </row>
    <row r="114" spans="1:28" s="227" customFormat="1" ht="38.25">
      <c r="A114" s="186" t="s">
        <v>738</v>
      </c>
      <c r="B114" s="182" t="s">
        <v>1100</v>
      </c>
      <c r="C114" s="227" t="s">
        <v>999</v>
      </c>
      <c r="D114" s="230"/>
      <c r="E114" s="182" t="s">
        <v>1069</v>
      </c>
      <c r="G114" s="182" t="str">
        <f ca="1">IF(A113=$X$4,IF(ISERROR($V114),"Enter smelter details","RMI"),IF(ISERROR($V114),"",OFFSET('Smelter Look-up'!$F$4,$V114-4,0)))</f>
        <v/>
      </c>
      <c r="H114" s="182" t="s">
        <v>15934</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3"/>
        <v>Unknown</v>
      </c>
      <c r="T114" s="181" t="str">
        <f ca="1">IF(B113="","",IF(ISERROR(MATCH($J114,SorP!$B$1:$B$6226,0)),"",INDIRECT("'SorP'!$A$"&amp;MATCH($S114&amp;$J114,SorP!C:C,0))))</f>
        <v/>
      </c>
      <c r="U114" s="201"/>
      <c r="V114" s="226" t="e">
        <f>IF(A113="",NA(),IF(OR(A113="Smelter not listed",A113="Smelter not yet identified"),MATCH($B113&amp;$D114,'Smelter Look-up'!$J:$J,0),MATCH($B113&amp;$A113,'Smelter Look-up'!$J:$J,0)))</f>
        <v>#N/A</v>
      </c>
      <c r="X114" s="227">
        <f t="shared" si="4"/>
        <v>0</v>
      </c>
      <c r="AB114" s="228" t="str">
        <f t="shared" si="5"/>
        <v>TantalumCID001192</v>
      </c>
    </row>
    <row r="115" spans="1:28" s="227" customFormat="1" ht="38.25">
      <c r="A115" s="186" t="s">
        <v>737</v>
      </c>
      <c r="B115" s="182" t="s">
        <v>1100</v>
      </c>
      <c r="C115" s="227" t="s">
        <v>2478</v>
      </c>
      <c r="D115" s="230"/>
      <c r="E115" s="182" t="s">
        <v>1072</v>
      </c>
      <c r="G115" s="182" t="str">
        <f ca="1">IF(A114=$X$4,IF(ISERROR($V115),"Enter smelter details","RMI"),IF(ISERROR($V115),"",OFFSET('Smelter Look-up'!$F$4,$V115-4,0)))</f>
        <v/>
      </c>
      <c r="H115" s="182" t="s">
        <v>15935</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3"/>
        <v>Unknown</v>
      </c>
      <c r="T115" s="181" t="str">
        <f ca="1">IF(B114="","",IF(ISERROR(MATCH($J115,SorP!$B$1:$B$6226,0)),"",INDIRECT("'SorP'!$A$"&amp;MATCH($S115&amp;$J115,SorP!C:C,0))))</f>
        <v/>
      </c>
      <c r="U115" s="201"/>
      <c r="V115" s="226" t="e">
        <f>IF(A114="",NA(),IF(OR(A114="Smelter not listed",A114="Smelter not yet identified"),MATCH($B114&amp;$D115,'Smelter Look-up'!$J:$J,0),MATCH($B114&amp;$A114,'Smelter Look-up'!$J:$J,0)))</f>
        <v>#N/A</v>
      </c>
      <c r="X115" s="227">
        <f t="shared" si="4"/>
        <v>0</v>
      </c>
      <c r="AB115" s="228" t="str">
        <f t="shared" si="5"/>
        <v>TantalumCID001277</v>
      </c>
    </row>
    <row r="116" spans="1:28" s="227" customFormat="1" ht="38.25">
      <c r="A116" s="186" t="s">
        <v>15340</v>
      </c>
      <c r="B116" s="182" t="s">
        <v>1100</v>
      </c>
      <c r="C116" s="227" t="s">
        <v>15339</v>
      </c>
      <c r="D116" s="230"/>
      <c r="E116" s="182" t="s">
        <v>13050</v>
      </c>
      <c r="G116" s="182" t="str">
        <f ca="1">IF(A115=$X$4,IF(ISERROR($V116),"Enter smelter details","RMI"),IF(ISERROR($V116),"",OFFSET('Smelter Look-up'!$F$4,$V116-4,0)))</f>
        <v/>
      </c>
      <c r="H116" s="182" t="s">
        <v>7229</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3"/>
        <v>Unknown</v>
      </c>
      <c r="T116" s="181" t="str">
        <f ca="1">IF(B115="","",IF(ISERROR(MATCH($J116,SorP!$B$1:$B$6226,0)),"",INDIRECT("'SorP'!$A$"&amp;MATCH($S116&amp;$J116,SorP!C:C,0))))</f>
        <v/>
      </c>
      <c r="U116" s="201"/>
      <c r="V116" s="226" t="e">
        <f>IF(A115="",NA(),IF(OR(A115="Smelter not listed",A115="Smelter not yet identified"),MATCH($B115&amp;$D116,'Smelter Look-up'!$J:$J,0),MATCH($B115&amp;$A115,'Smelter Look-up'!$J:$J,0)))</f>
        <v>#N/A</v>
      </c>
      <c r="X116" s="227">
        <f t="shared" si="4"/>
        <v>0</v>
      </c>
      <c r="AB116" s="228" t="str">
        <f t="shared" si="5"/>
        <v>TantalumCID001200</v>
      </c>
    </row>
    <row r="117" spans="1:28" s="227" customFormat="1" ht="38.25">
      <c r="A117" s="186" t="s">
        <v>1716</v>
      </c>
      <c r="B117" s="182" t="s">
        <v>1100</v>
      </c>
      <c r="C117" s="227" t="s">
        <v>12381</v>
      </c>
      <c r="D117" s="230"/>
      <c r="E117" s="182" t="s">
        <v>1065</v>
      </c>
      <c r="G117" s="182" t="str">
        <f ca="1">IF(A116=$X$4,IF(ISERROR($V117),"Enter smelter details","RMI"),IF(ISERROR($V117),"",OFFSET('Smelter Look-up'!$F$4,$V117-4,0)))</f>
        <v/>
      </c>
      <c r="H117" s="182" t="s">
        <v>15936</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3"/>
        <v>Unknown</v>
      </c>
      <c r="T117" s="181" t="str">
        <f ca="1">IF(B116="","",IF(ISERROR(MATCH($J117,SorP!$B$1:$B$6226,0)),"",INDIRECT("'SorP'!$A$"&amp;MATCH($S117&amp;$J117,SorP!C:C,0))))</f>
        <v/>
      </c>
      <c r="U117" s="201"/>
      <c r="V117" s="226" t="e">
        <f>IF(A116="",NA(),IF(OR(A116="Smelter not listed",A116="Smelter not yet identified"),MATCH($B116&amp;$D117,'Smelter Look-up'!$J:$J,0),MATCH($B116&amp;$A116,'Smelter Look-up'!$J:$J,0)))</f>
        <v>#N/A</v>
      </c>
      <c r="X117" s="227">
        <f t="shared" si="4"/>
        <v>0</v>
      </c>
      <c r="AB117" s="228" t="str">
        <f t="shared" si="5"/>
        <v>TantalumCID004054</v>
      </c>
    </row>
    <row r="118" spans="1:28" s="227" customFormat="1" ht="38.25">
      <c r="A118" s="186" t="s">
        <v>14952</v>
      </c>
      <c r="B118" s="182" t="s">
        <v>1100</v>
      </c>
      <c r="C118" s="227" t="s">
        <v>15302</v>
      </c>
      <c r="D118" s="230"/>
      <c r="E118" s="182" t="s">
        <v>1069</v>
      </c>
      <c r="G118" s="182" t="str">
        <f ca="1">IF(A117=$X$4,IF(ISERROR($V118),"Enter smelter details","RMI"),IF(ISERROR($V118),"",OFFSET('Smelter Look-up'!$F$4,$V118-4,0)))</f>
        <v/>
      </c>
      <c r="H118" s="182" t="s">
        <v>15937</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3"/>
        <v>Unknown</v>
      </c>
      <c r="T118" s="181" t="str">
        <f ca="1">IF(B117="","",IF(ISERROR(MATCH($J118,SorP!$B$1:$B$6226,0)),"",INDIRECT("'SorP'!$A$"&amp;MATCH($S118&amp;$J118,SorP!C:C,0))))</f>
        <v/>
      </c>
      <c r="U118" s="201"/>
      <c r="V118" s="226" t="e">
        <f>IF(A117="",NA(),IF(OR(A117="Smelter not listed",A117="Smelter not yet identified"),MATCH($B117&amp;$D118,'Smelter Look-up'!$J:$J,0),MATCH($B117&amp;$A117,'Smelter Look-up'!$J:$J,0)))</f>
        <v>#N/A</v>
      </c>
      <c r="X118" s="227">
        <f t="shared" si="4"/>
        <v>0</v>
      </c>
      <c r="AB118" s="228" t="str">
        <f t="shared" si="5"/>
        <v>TantalumCID002707</v>
      </c>
    </row>
    <row r="119" spans="1:28" s="227" customFormat="1" ht="38.25">
      <c r="A119" s="186" t="s">
        <v>741</v>
      </c>
      <c r="B119" s="182" t="s">
        <v>1100</v>
      </c>
      <c r="C119" s="227" t="s">
        <v>2397</v>
      </c>
      <c r="D119" s="230"/>
      <c r="E119" s="182" t="s">
        <v>1077</v>
      </c>
      <c r="G119" s="182" t="str">
        <f ca="1">IF(A118=$X$4,IF(ISERROR($V119),"Enter smelter details","RMI"),IF(ISERROR($V119),"",OFFSET('Smelter Look-up'!$F$4,$V119-4,0)))</f>
        <v/>
      </c>
      <c r="H119" s="182" t="s">
        <v>15938</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3"/>
        <v>Unknown</v>
      </c>
      <c r="T119" s="181" t="str">
        <f ca="1">IF(B118="","",IF(ISERROR(MATCH($J119,SorP!$B$1:$B$6226,0)),"",INDIRECT("'SorP'!$A$"&amp;MATCH($S119&amp;$J119,SorP!C:C,0))))</f>
        <v/>
      </c>
      <c r="U119" s="201"/>
      <c r="V119" s="226" t="e">
        <f>IF(A118="",NA(),IF(OR(A118="Smelter not listed",A118="Smelter not yet identified"),MATCH($B118&amp;$D119,'Smelter Look-up'!$J:$J,0),MATCH($B118&amp;$A118,'Smelter Look-up'!$J:$J,0)))</f>
        <v>#N/A</v>
      </c>
      <c r="X119" s="227">
        <f t="shared" si="4"/>
        <v>0</v>
      </c>
      <c r="AB119" s="228" t="str">
        <f t="shared" si="5"/>
        <v>TantalumCID003583</v>
      </c>
    </row>
    <row r="120" spans="1:28" s="227" customFormat="1" ht="38.25">
      <c r="A120" s="186" t="s">
        <v>1380</v>
      </c>
      <c r="B120" s="182" t="s">
        <v>1100</v>
      </c>
      <c r="C120" s="227" t="s">
        <v>14946</v>
      </c>
      <c r="D120" s="230"/>
      <c r="E120" s="182" t="s">
        <v>859</v>
      </c>
      <c r="G120" s="182" t="str">
        <f ca="1">IF(A119=$X$4,IF(ISERROR($V120),"Enter smelter details","RMI"),IF(ISERROR($V120),"",OFFSET('Smelter Look-up'!$F$4,$V120-4,0)))</f>
        <v/>
      </c>
      <c r="H120" s="182" t="s">
        <v>15939</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3"/>
        <v>Unknown</v>
      </c>
      <c r="T120" s="181" t="str">
        <f ca="1">IF(B119="","",IF(ISERROR(MATCH($J120,SorP!$B$1:$B$6226,0)),"",INDIRECT("'SorP'!$A$"&amp;MATCH($S120&amp;$J120,SorP!C:C,0))))</f>
        <v/>
      </c>
      <c r="U120" s="201"/>
      <c r="V120" s="226" t="e">
        <f>IF(A119="",NA(),IF(OR(A119="Smelter not listed",A119="Smelter not yet identified"),MATCH($B119&amp;$D120,'Smelter Look-up'!$J:$J,0),MATCH($B119&amp;$A119,'Smelter Look-up'!$J:$J,0)))</f>
        <v>#N/A</v>
      </c>
      <c r="X120" s="227">
        <f t="shared" si="4"/>
        <v>0</v>
      </c>
      <c r="AB120" s="228" t="str">
        <f t="shared" si="5"/>
        <v>TantalumCID001869</v>
      </c>
    </row>
    <row r="121" spans="1:28" s="227" customFormat="1" ht="38.25">
      <c r="A121" s="186" t="s">
        <v>1381</v>
      </c>
      <c r="B121" s="182" t="s">
        <v>1100</v>
      </c>
      <c r="C121" s="227" t="s">
        <v>14949</v>
      </c>
      <c r="D121" s="230"/>
      <c r="E121" s="182" t="s">
        <v>1070</v>
      </c>
      <c r="G121" s="182" t="str">
        <f ca="1">IF(A120=$X$4,IF(ISERROR($V121),"Enter smelter details","RMI"),IF(ISERROR($V121),"",OFFSET('Smelter Look-up'!$F$4,$V121-4,0)))</f>
        <v/>
      </c>
      <c r="H121" s="182" t="s">
        <v>15940</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3"/>
        <v>Unknown</v>
      </c>
      <c r="T121" s="181" t="str">
        <f ca="1">IF(B120="","",IF(ISERROR(MATCH($J121,SorP!$B$1:$B$6226,0)),"",INDIRECT("'SorP'!$A$"&amp;MATCH($S121&amp;$J121,SorP!C:C,0))))</f>
        <v/>
      </c>
      <c r="U121" s="201"/>
      <c r="V121" s="226" t="e">
        <f>IF(A120="",NA(),IF(OR(A120="Smelter not listed",A120="Smelter not yet identified"),MATCH($B120&amp;$D121,'Smelter Look-up'!$J:$J,0),MATCH($B120&amp;$A120,'Smelter Look-up'!$J:$J,0)))</f>
        <v>#N/A</v>
      </c>
      <c r="X121" s="227">
        <f t="shared" si="4"/>
        <v>0</v>
      </c>
      <c r="AB121" s="228" t="str">
        <f t="shared" si="5"/>
        <v>TantalumCID002544</v>
      </c>
    </row>
    <row r="122" spans="1:28" s="227" customFormat="1" ht="38.25">
      <c r="A122" s="186" t="s">
        <v>1385</v>
      </c>
      <c r="B122" s="182" t="s">
        <v>1100</v>
      </c>
      <c r="C122" s="227" t="s">
        <v>14947</v>
      </c>
      <c r="D122" s="230"/>
      <c r="E122" s="182" t="s">
        <v>1077</v>
      </c>
      <c r="G122" s="182" t="str">
        <f ca="1">IF(A121=$X$4,IF(ISERROR($V122),"Enter smelter details","RMI"),IF(ISERROR($V122),"",OFFSET('Smelter Look-up'!$F$4,$V122-4,0)))</f>
        <v/>
      </c>
      <c r="H122" s="182" t="s">
        <v>15941</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3"/>
        <v>Unknown</v>
      </c>
      <c r="T122" s="181" t="str">
        <f ca="1">IF(B121="","",IF(ISERROR(MATCH($J122,SorP!$B$1:$B$6226,0)),"",INDIRECT("'SorP'!$A$"&amp;MATCH($S122&amp;$J122,SorP!C:C,0))))</f>
        <v/>
      </c>
      <c r="U122" s="201"/>
      <c r="V122" s="226" t="e">
        <f>IF(A121="",NA(),IF(OR(A121="Smelter not listed",A121="Smelter not yet identified"),MATCH($B121&amp;$D122,'Smelter Look-up'!$J:$J,0),MATCH($B121&amp;$A121,'Smelter Look-up'!$J:$J,0)))</f>
        <v>#N/A</v>
      </c>
      <c r="X122" s="227">
        <f t="shared" si="4"/>
        <v>0</v>
      </c>
      <c r="AB122" s="228" t="str">
        <f t="shared" si="5"/>
        <v>TantalumCID002545</v>
      </c>
    </row>
    <row r="123" spans="1:28" s="227" customFormat="1" ht="38.25">
      <c r="A123" s="186" t="s">
        <v>1386</v>
      </c>
      <c r="B123" s="182" t="s">
        <v>1100</v>
      </c>
      <c r="C123" s="227" t="s">
        <v>14948</v>
      </c>
      <c r="D123" s="230"/>
      <c r="E123" s="182" t="s">
        <v>1070</v>
      </c>
      <c r="G123" s="182" t="str">
        <f ca="1">IF(A122=$X$4,IF(ISERROR($V123),"Enter smelter details","RMI"),IF(ISERROR($V123),"",OFFSET('Smelter Look-up'!$F$4,$V123-4,0)))</f>
        <v/>
      </c>
      <c r="H123" s="182" t="s">
        <v>15942</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3"/>
        <v>Unknown</v>
      </c>
      <c r="T123" s="181" t="str">
        <f ca="1">IF(B122="","",IF(ISERROR(MATCH($J123,SorP!$B$1:$B$6226,0)),"",INDIRECT("'SorP'!$A$"&amp;MATCH($S123&amp;$J123,SorP!C:C,0))))</f>
        <v/>
      </c>
      <c r="U123" s="201"/>
      <c r="V123" s="226" t="e">
        <f>IF(A122="",NA(),IF(OR(A122="Smelter not listed",A122="Smelter not yet identified"),MATCH($B122&amp;$D123,'Smelter Look-up'!$J:$J,0),MATCH($B122&amp;$A122,'Smelter Look-up'!$J:$J,0)))</f>
        <v>#N/A</v>
      </c>
      <c r="X123" s="227">
        <f t="shared" si="4"/>
        <v>0</v>
      </c>
      <c r="AB123" s="228" t="str">
        <f t="shared" si="5"/>
        <v>TantalumCID002549</v>
      </c>
    </row>
    <row r="124" spans="1:28" s="227" customFormat="1" ht="38.25">
      <c r="A124" s="186" t="s">
        <v>742</v>
      </c>
      <c r="B124" s="182" t="s">
        <v>1100</v>
      </c>
      <c r="C124" s="227" t="s">
        <v>1697</v>
      </c>
      <c r="D124" s="230"/>
      <c r="E124" s="182" t="s">
        <v>2384</v>
      </c>
      <c r="G124" s="182" t="str">
        <f ca="1">IF(A123=$X$4,IF(ISERROR($V124),"Enter smelter details","RMI"),IF(ISERROR($V124),"",OFFSET('Smelter Look-up'!$F$4,$V124-4,0)))</f>
        <v/>
      </c>
      <c r="H124" s="182" t="s">
        <v>15943</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3"/>
        <v>Unknown</v>
      </c>
      <c r="T124" s="181" t="str">
        <f ca="1">IF(B123="","",IF(ISERROR(MATCH($J124,SorP!$B$1:$B$6226,0)),"",INDIRECT("'SorP'!$A$"&amp;MATCH($S124&amp;$J124,SorP!C:C,0))))</f>
        <v/>
      </c>
      <c r="U124" s="201"/>
      <c r="V124" s="226" t="e">
        <f>IF(A123="",NA(),IF(OR(A123="Smelter not listed",A123="Smelter not yet identified"),MATCH($B123&amp;$D124,'Smelter Look-up'!$J:$J,0),MATCH($B123&amp;$A123,'Smelter Look-up'!$J:$J,0)))</f>
        <v>#N/A</v>
      </c>
      <c r="X124" s="227">
        <f t="shared" si="4"/>
        <v>0</v>
      </c>
      <c r="AB124" s="228" t="str">
        <f t="shared" si="5"/>
        <v>TantalumCID002550</v>
      </c>
    </row>
    <row r="125" spans="1:28" s="227" customFormat="1" ht="38.25">
      <c r="A125" s="186" t="s">
        <v>743</v>
      </c>
      <c r="B125" s="182" t="s">
        <v>1100</v>
      </c>
      <c r="C125" s="227" t="s">
        <v>1700</v>
      </c>
      <c r="D125" s="230"/>
      <c r="E125" s="182" t="s">
        <v>1078</v>
      </c>
      <c r="G125" s="182" t="str">
        <f ca="1">IF(A124=$X$4,IF(ISERROR($V125),"Enter smelter details","RMI"),IF(ISERROR($V125),"",OFFSET('Smelter Look-up'!$F$4,$V125-4,0)))</f>
        <v/>
      </c>
      <c r="H125" s="182" t="s">
        <v>15864</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3"/>
        <v>Unknown</v>
      </c>
      <c r="T125" s="181" t="str">
        <f ca="1">IF(B124="","",IF(ISERROR(MATCH($J125,SorP!$B$1:$B$6226,0)),"",INDIRECT("'SorP'!$A$"&amp;MATCH($S125&amp;$J125,SorP!C:C,0))))</f>
        <v/>
      </c>
      <c r="U125" s="201"/>
      <c r="V125" s="226" t="e">
        <f>IF(A124="",NA(),IF(OR(A124="Smelter not listed",A124="Smelter not yet identified"),MATCH($B124&amp;$D125,'Smelter Look-up'!$J:$J,0),MATCH($B124&amp;$A124,'Smelter Look-up'!$J:$J,0)))</f>
        <v>#N/A</v>
      </c>
      <c r="X125" s="227">
        <f t="shared" si="4"/>
        <v>0</v>
      </c>
      <c r="AB125" s="228" t="str">
        <f t="shared" si="5"/>
        <v>TantalumCID001891</v>
      </c>
    </row>
    <row r="126" spans="1:28" s="227" customFormat="1" ht="38.25">
      <c r="A126" s="186" t="s">
        <v>730</v>
      </c>
      <c r="B126" s="182" t="s">
        <v>1100</v>
      </c>
      <c r="C126" s="227" t="s">
        <v>14945</v>
      </c>
      <c r="D126" s="230"/>
      <c r="E126" s="182" t="s">
        <v>1069</v>
      </c>
      <c r="G126" s="182" t="str">
        <f ca="1">IF(A125=$X$4,IF(ISERROR($V126),"Enter smelter details","RMI"),IF(ISERROR($V126),"",OFFSET('Smelter Look-up'!$F$4,$V126-4,0)))</f>
        <v/>
      </c>
      <c r="H126" s="182" t="s">
        <v>15924</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3"/>
        <v>Unknown</v>
      </c>
      <c r="T126" s="181" t="str">
        <f ca="1">IF(B125="","",IF(ISERROR(MATCH($J126,SorP!$B$1:$B$6226,0)),"",INDIRECT("'SorP'!$A$"&amp;MATCH($S126&amp;$J126,SorP!C:C,0))))</f>
        <v/>
      </c>
      <c r="U126" s="201"/>
      <c r="V126" s="226" t="e">
        <f>IF(A125="",NA(),IF(OR(A125="Smelter not listed",A125="Smelter not yet identified"),MATCH($B125&amp;$D126,'Smelter Look-up'!$J:$J,0),MATCH($B125&amp;$A125,'Smelter Look-up'!$J:$J,0)))</f>
        <v>#N/A</v>
      </c>
      <c r="X126" s="227">
        <f t="shared" si="4"/>
        <v>0</v>
      </c>
      <c r="AB126" s="228" t="str">
        <f t="shared" si="5"/>
        <v>TantalumCID001969</v>
      </c>
    </row>
    <row r="127" spans="1:28" s="227" customFormat="1" ht="38.25">
      <c r="A127" s="186" t="s">
        <v>739</v>
      </c>
      <c r="B127" s="182" t="s">
        <v>1100</v>
      </c>
      <c r="C127" s="227" t="s">
        <v>13196</v>
      </c>
      <c r="D127" s="230"/>
      <c r="E127" s="182" t="s">
        <v>1069</v>
      </c>
      <c r="G127" s="182" t="str">
        <f ca="1">IF(A126=$X$4,IF(ISERROR($V127),"Enter smelter details","RMI"),IF(ISERROR($V127),"",OFFSET('Smelter Look-up'!$F$4,$V127-4,0)))</f>
        <v/>
      </c>
      <c r="H127" s="182" t="s">
        <v>15921</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3"/>
        <v>Unknown</v>
      </c>
      <c r="T127" s="181" t="str">
        <f ca="1">IF(B126="","",IF(ISERROR(MATCH($J127,SorP!$B$1:$B$6226,0)),"",INDIRECT("'SorP'!$A$"&amp;MATCH($S127&amp;$J127,SorP!C:C,0))))</f>
        <v/>
      </c>
      <c r="U127" s="201"/>
      <c r="V127" s="226" t="e">
        <f>IF(A126="",NA(),IF(OR(A126="Smelter not listed",A126="Smelter not yet identified"),MATCH($B126&amp;$D127,'Smelter Look-up'!$J:$J,0),MATCH($B126&amp;$A126,'Smelter Look-up'!$J:$J,0)))</f>
        <v>#N/A</v>
      </c>
      <c r="X127" s="227">
        <f t="shared" si="4"/>
        <v>0</v>
      </c>
      <c r="AB127" s="228" t="str">
        <f t="shared" si="5"/>
        <v>TantalumCID000616</v>
      </c>
    </row>
    <row r="128" spans="1:28" s="227" customFormat="1" ht="38.25">
      <c r="A128" s="186" t="s">
        <v>744</v>
      </c>
      <c r="B128" s="182" t="s">
        <v>1099</v>
      </c>
      <c r="C128" s="227" t="s">
        <v>15688</v>
      </c>
      <c r="D128" s="230"/>
      <c r="E128" s="182" t="s">
        <v>2384</v>
      </c>
      <c r="G128" s="182" t="str">
        <f ca="1">IF(A127=$X$4,IF(ISERROR($V128),"Enter smelter details","RMI"),IF(ISERROR($V128),"",OFFSET('Smelter Look-up'!$F$4,$V128-4,0)))</f>
        <v/>
      </c>
      <c r="H128" s="182" t="s">
        <v>15944</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3"/>
        <v>Unknown</v>
      </c>
      <c r="T128" s="181" t="str">
        <f ca="1">IF(B127="","",IF(ISERROR(MATCH($J128,SorP!$B$1:$B$6226,0)),"",INDIRECT("'SorP'!$A$"&amp;MATCH($S128&amp;$J128,SorP!C:C,0))))</f>
        <v/>
      </c>
      <c r="U128" s="201"/>
      <c r="V128" s="226" t="e">
        <f>IF(A127="",NA(),IF(OR(A127="Smelter not listed",A127="Smelter not yet identified"),MATCH($B127&amp;$D128,'Smelter Look-up'!$J:$J,0),MATCH($B127&amp;$A127,'Smelter Look-up'!$J:$J,0)))</f>
        <v>#N/A</v>
      </c>
      <c r="X128" s="227">
        <f t="shared" si="4"/>
        <v>0</v>
      </c>
      <c r="AB128" s="228" t="str">
        <f t="shared" si="5"/>
        <v>TantalumCID001522</v>
      </c>
    </row>
    <row r="129" spans="1:28" s="227" customFormat="1" ht="25.5">
      <c r="A129" s="186" t="s">
        <v>1772</v>
      </c>
      <c r="B129" s="182" t="s">
        <v>1099</v>
      </c>
      <c r="C129" s="227" t="s">
        <v>15341</v>
      </c>
      <c r="D129" s="230"/>
      <c r="E129" s="182" t="s">
        <v>1064</v>
      </c>
      <c r="G129" s="182" t="str">
        <f ca="1">IF(A128=$X$4,IF(ISERROR($V129),"Enter smelter details","RMI"),IF(ISERROR($V129),"",OFFSET('Smelter Look-up'!$F$4,$V129-4,0)))</f>
        <v/>
      </c>
      <c r="H129" s="182" t="s">
        <v>15945</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3"/>
        <v>Unknown</v>
      </c>
      <c r="T129" s="181" t="str">
        <f ca="1">IF(B128="","",IF(ISERROR(MATCH($J129,SorP!$B$1:$B$6226,0)),"",INDIRECT("'SorP'!$A$"&amp;MATCH($S129&amp;$J129,SorP!C:C,0))))</f>
        <v/>
      </c>
      <c r="U129" s="201"/>
      <c r="V129" s="226" t="e">
        <f>IF(A128="",NA(),IF(OR(A128="Smelter not listed",A128="Smelter not yet identified"),MATCH($B128&amp;$D129,'Smelter Look-up'!$J:$J,0),MATCH($B128&amp;$A128,'Smelter Look-up'!$J:$J,0)))</f>
        <v>#N/A</v>
      </c>
      <c r="X129" s="227">
        <f t="shared" si="4"/>
        <v>0</v>
      </c>
      <c r="AB129" s="228" t="str">
        <f t="shared" si="5"/>
        <v>TinCID000292</v>
      </c>
    </row>
    <row r="130" spans="1:28" s="227" customFormat="1" ht="25.5">
      <c r="A130" s="186" t="s">
        <v>1774</v>
      </c>
      <c r="B130" s="182" t="s">
        <v>1099</v>
      </c>
      <c r="C130" s="227" t="s">
        <v>15342</v>
      </c>
      <c r="D130" s="230"/>
      <c r="E130" s="182" t="s">
        <v>1071</v>
      </c>
      <c r="G130" s="182" t="str">
        <f ca="1">IF(A129=$X$4,IF(ISERROR($V130),"Enter smelter details","RMI"),IF(ISERROR($V130),"",OFFSET('Smelter Look-up'!$F$4,$V130-4,0)))</f>
        <v/>
      </c>
      <c r="H130" s="182" t="s">
        <v>15946</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3"/>
        <v>Unknown</v>
      </c>
      <c r="T130" s="181" t="str">
        <f ca="1">IF(B129="","",IF(ISERROR(MATCH($J130,SorP!$B$1:$B$6226,0)),"",INDIRECT("'SorP'!$A$"&amp;MATCH($S130&amp;$J130,SorP!C:C,0))))</f>
        <v/>
      </c>
      <c r="U130" s="201"/>
      <c r="V130" s="226" t="e">
        <f>IF(A129="",NA(),IF(OR(A129="Smelter not listed",A129="Smelter not yet identified"),MATCH($B129&amp;$D130,'Smelter Look-up'!$J:$J,0),MATCH($B129&amp;$A129,'Smelter Look-up'!$J:$J,0)))</f>
        <v>#N/A</v>
      </c>
      <c r="X130" s="227">
        <f t="shared" si="4"/>
        <v>0</v>
      </c>
      <c r="AB130" s="228" t="str">
        <f t="shared" si="5"/>
        <v>TinCID002773</v>
      </c>
    </row>
    <row r="131" spans="1:28" s="227" customFormat="1" ht="25.5">
      <c r="A131" s="186" t="s">
        <v>2230</v>
      </c>
      <c r="B131" s="182" t="s">
        <v>1099</v>
      </c>
      <c r="C131" s="227" t="s">
        <v>2287</v>
      </c>
      <c r="D131" s="230"/>
      <c r="E131" s="182" t="s">
        <v>1069</v>
      </c>
      <c r="G131" s="182" t="str">
        <f ca="1">IF(A130=$X$4,IF(ISERROR($V131),"Enter smelter details","RMI"),IF(ISERROR($V131),"",OFFSET('Smelter Look-up'!$F$4,$V131-4,0)))</f>
        <v/>
      </c>
      <c r="H131" s="182" t="s">
        <v>15947</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3"/>
        <v>Unknown</v>
      </c>
      <c r="T131" s="181" t="str">
        <f ca="1">IF(B130="","",IF(ISERROR(MATCH($J131,SorP!$B$1:$B$6226,0)),"",INDIRECT("'SorP'!$A$"&amp;MATCH($S131&amp;$J131,SorP!C:C,0))))</f>
        <v/>
      </c>
      <c r="U131" s="201"/>
      <c r="V131" s="226" t="e">
        <f>IF(A130="",NA(),IF(OR(A130="Smelter not listed",A130="Smelter not yet identified"),MATCH($B130&amp;$D131,'Smelter Look-up'!$J:$J,0),MATCH($B130&amp;$A130,'Smelter Look-up'!$J:$J,0)))</f>
        <v>#N/A</v>
      </c>
      <c r="X131" s="227">
        <f t="shared" si="4"/>
        <v>0</v>
      </c>
      <c r="AB131" s="228" t="str">
        <f t="shared" si="5"/>
        <v>TinCID002774</v>
      </c>
    </row>
    <row r="132" spans="1:28" s="227" customFormat="1" ht="25.5">
      <c r="A132" s="186" t="s">
        <v>12877</v>
      </c>
      <c r="B132" s="182" t="s">
        <v>1099</v>
      </c>
      <c r="C132" s="227" t="s">
        <v>12876</v>
      </c>
      <c r="D132" s="230"/>
      <c r="E132" s="182" t="s">
        <v>1069</v>
      </c>
      <c r="G132" s="182" t="str">
        <f ca="1">IF(A131=$X$4,IF(ISERROR($V132),"Enter smelter details","RMI"),IF(ISERROR($V132),"",OFFSET('Smelter Look-up'!$F$4,$V132-4,0)))</f>
        <v/>
      </c>
      <c r="H132" s="182" t="s">
        <v>15948</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3"/>
        <v>Unknown</v>
      </c>
      <c r="T132" s="181" t="str">
        <f ca="1">IF(B131="","",IF(ISERROR(MATCH($J132,SorP!$B$1:$B$6226,0)),"",INDIRECT("'SorP'!$A$"&amp;MATCH($S132&amp;$J132,SorP!C:C,0))))</f>
        <v/>
      </c>
      <c r="U132" s="201"/>
      <c r="V132" s="226" t="e">
        <f>IF(A131="",NA(),IF(OR(A131="Smelter not listed",A131="Smelter not yet identified"),MATCH($B131&amp;$D132,'Smelter Look-up'!$J:$J,0),MATCH($B131&amp;$A131,'Smelter Look-up'!$J:$J,0)))</f>
        <v>#N/A</v>
      </c>
      <c r="X132" s="227">
        <f t="shared" si="4"/>
        <v>0</v>
      </c>
      <c r="AB132" s="228" t="str">
        <f t="shared" si="5"/>
        <v>TinCID000228</v>
      </c>
    </row>
    <row r="133" spans="1:28" s="227" customFormat="1" ht="25.5">
      <c r="A133" s="186" t="s">
        <v>751</v>
      </c>
      <c r="B133" s="182" t="s">
        <v>1099</v>
      </c>
      <c r="C133" s="227" t="s">
        <v>1293</v>
      </c>
      <c r="D133" s="230"/>
      <c r="E133" s="182" t="s">
        <v>1069</v>
      </c>
      <c r="G133" s="182" t="str">
        <f ca="1">IF(A132=$X$4,IF(ISERROR($V133),"Enter smelter details","RMI"),IF(ISERROR($V133),"",OFFSET('Smelter Look-up'!$F$4,$V133-4,0)))</f>
        <v/>
      </c>
      <c r="H133" s="182" t="s">
        <v>15949</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96" ca="1" si="6">IF(B132="","",IF(ISERROR(MATCH($H132,CL,0)),"Unknown",INDIRECT("'C'!$A$"&amp;MATCH($H132,CL,0)+1)))</f>
        <v>Unknown</v>
      </c>
      <c r="T133" s="181" t="str">
        <f ca="1">IF(B132="","",IF(ISERROR(MATCH($J133,SorP!$B$1:$B$6226,0)),"",INDIRECT("'SorP'!$A$"&amp;MATCH($S133&amp;$J133,SorP!C:C,0))))</f>
        <v/>
      </c>
      <c r="U133" s="201"/>
      <c r="V133" s="226" t="e">
        <f>IF(A132="",NA(),IF(OR(A132="Smelter not listed",A132="Smelter not yet identified"),MATCH($B132&amp;$D133,'Smelter Look-up'!$J:$J,0),MATCH($B132&amp;$A132,'Smelter Look-up'!$J:$J,0)))</f>
        <v>#N/A</v>
      </c>
      <c r="X133" s="227">
        <f t="shared" ref="X133:X196" si="7">IF(AND(A132="Smelter not listed",OR(LEN(D133)=0,LEN(H132)=0)),1,0)</f>
        <v>0</v>
      </c>
      <c r="AB133" s="228" t="str">
        <f t="shared" ref="AB133:AB196" si="8">B132&amp;A132</f>
        <v>TinCID003190</v>
      </c>
    </row>
    <row r="134" spans="1:28" s="227" customFormat="1" ht="25.5">
      <c r="A134" s="186" t="s">
        <v>14955</v>
      </c>
      <c r="B134" s="182" t="s">
        <v>1099</v>
      </c>
      <c r="C134" s="227" t="s">
        <v>14954</v>
      </c>
      <c r="D134" s="230"/>
      <c r="E134" s="182" t="s">
        <v>1065</v>
      </c>
      <c r="G134" s="182" t="str">
        <f ca="1">IF(A133=$X$4,IF(ISERROR($V134),"Enter smelter details","RMI"),IF(ISERROR($V134),"",OFFSET('Smelter Look-up'!$F$4,$V134-4,0)))</f>
        <v/>
      </c>
      <c r="H134" s="182" t="s">
        <v>15950</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6"/>
        <v>Unknown</v>
      </c>
      <c r="T134" s="181" t="str">
        <f ca="1">IF(B133="","",IF(ISERROR(MATCH($J134,SorP!$B$1:$B$6226,0)),"",INDIRECT("'SorP'!$A$"&amp;MATCH($S134&amp;$J134,SorP!C:C,0))))</f>
        <v/>
      </c>
      <c r="U134" s="201"/>
      <c r="V134" s="226" t="e">
        <f>IF(A133="",NA(),IF(OR(A133="Smelter not listed",A133="Smelter not yet identified"),MATCH($B133&amp;$D134,'Smelter Look-up'!$J:$J,0),MATCH($B133&amp;$A133,'Smelter Look-up'!$J:$J,0)))</f>
        <v>#N/A</v>
      </c>
      <c r="X134" s="227">
        <f t="shared" si="7"/>
        <v>0</v>
      </c>
      <c r="AB134" s="228" t="str">
        <f t="shared" si="8"/>
        <v>TinCID001070</v>
      </c>
    </row>
    <row r="135" spans="1:28" s="227" customFormat="1" ht="25.5">
      <c r="A135" s="186" t="s">
        <v>14958</v>
      </c>
      <c r="B135" s="182" t="s">
        <v>1099</v>
      </c>
      <c r="C135" s="227" t="s">
        <v>14957</v>
      </c>
      <c r="D135" s="230"/>
      <c r="E135" s="182" t="s">
        <v>1071</v>
      </c>
      <c r="G135" s="182" t="str">
        <f ca="1">IF(A134=$X$4,IF(ISERROR($V135),"Enter smelter details","RMI"),IF(ISERROR($V135),"",OFFSET('Smelter Look-up'!$F$4,$V135-4,0)))</f>
        <v/>
      </c>
      <c r="H135" s="182" t="s">
        <v>15951</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6"/>
        <v>Unknown</v>
      </c>
      <c r="T135" s="181" t="str">
        <f ca="1">IF(B134="","",IF(ISERROR(MATCH($J135,SorP!$B$1:$B$6226,0)),"",INDIRECT("'SorP'!$A$"&amp;MATCH($S135&amp;$J135,SorP!C:C,0))))</f>
        <v/>
      </c>
      <c r="U135" s="201"/>
      <c r="V135" s="226" t="e">
        <f>IF(A134="",NA(),IF(OR(A134="Smelter not listed",A134="Smelter not yet identified"),MATCH($B134&amp;$D135,'Smelter Look-up'!$J:$J,0),MATCH($B134&amp;$A134,'Smelter Look-up'!$J:$J,0)))</f>
        <v>#N/A</v>
      </c>
      <c r="X135" s="227">
        <f t="shared" si="7"/>
        <v>0</v>
      </c>
      <c r="AB135" s="228" t="str">
        <f t="shared" si="8"/>
        <v>TinCID003486</v>
      </c>
    </row>
    <row r="136" spans="1:28" s="227" customFormat="1" ht="25.5">
      <c r="A136" s="186" t="s">
        <v>15952</v>
      </c>
      <c r="B136" s="182" t="s">
        <v>1099</v>
      </c>
      <c r="C136" s="227" t="s">
        <v>15953</v>
      </c>
      <c r="D136" s="230"/>
      <c r="E136" s="182" t="s">
        <v>1074</v>
      </c>
      <c r="G136" s="182" t="str">
        <f ca="1">IF(A135=$X$4,IF(ISERROR($V136),"Enter smelter details","RMI"),IF(ISERROR($V136),"",OFFSET('Smelter Look-up'!$F$4,$V136-4,0)))</f>
        <v/>
      </c>
      <c r="H136" s="182" t="s">
        <v>15954</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6"/>
        <v>Unknown</v>
      </c>
      <c r="T136" s="181" t="str">
        <f ca="1">IF(B135="","",IF(ISERROR(MATCH($J136,SorP!$B$1:$B$6226,0)),"",INDIRECT("'SorP'!$A$"&amp;MATCH($S136&amp;$J136,SorP!C:C,0))))</f>
        <v/>
      </c>
      <c r="U136" s="201"/>
      <c r="V136" s="226" t="e">
        <f>IF(A135="",NA(),IF(OR(A135="Smelter not listed",A135="Smelter not yet identified"),MATCH($B135&amp;$D136,'Smelter Look-up'!$J:$J,0),MATCH($B135&amp;$A135,'Smelter Look-up'!$J:$J,0)))</f>
        <v>#N/A</v>
      </c>
      <c r="X136" s="227">
        <f t="shared" si="7"/>
        <v>0</v>
      </c>
      <c r="AB136" s="228" t="str">
        <f t="shared" si="8"/>
        <v>TinCID003524</v>
      </c>
    </row>
    <row r="137" spans="1:28" s="227" customFormat="1" ht="25.5">
      <c r="A137" s="186" t="s">
        <v>1374</v>
      </c>
      <c r="B137" s="182" t="s">
        <v>1099</v>
      </c>
      <c r="C137" s="227" t="s">
        <v>877</v>
      </c>
      <c r="D137" s="230"/>
      <c r="E137" s="182" t="s">
        <v>1077</v>
      </c>
      <c r="G137" s="182" t="str">
        <f ca="1">IF(A136=$X$4,IF(ISERROR($V137),"Enter smelter details","RMI"),IF(ISERROR($V137),"",OFFSET('Smelter Look-up'!$F$4,$V137-4,0)))</f>
        <v/>
      </c>
      <c r="H137" s="182" t="s">
        <v>15845</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6"/>
        <v>Unknown</v>
      </c>
      <c r="T137" s="181" t="str">
        <f ca="1">IF(B136="","",IF(ISERROR(MATCH($J137,SorP!$B$1:$B$6226,0)),"",INDIRECT("'SorP'!$A$"&amp;MATCH($S137&amp;$J137,SorP!C:C,0))))</f>
        <v/>
      </c>
      <c r="U137" s="201"/>
      <c r="V137" s="226" t="e">
        <f>IF(A136="",NA(),IF(OR(A136="Smelter not listed",A136="Smelter not yet identified"),MATCH($B136&amp;$D137,'Smelter Look-up'!$J:$J,0),MATCH($B136&amp;$A136,'Smelter Look-up'!$J:$J,0)))</f>
        <v>#N/A</v>
      </c>
      <c r="X137" s="227">
        <f t="shared" si="7"/>
        <v>0</v>
      </c>
      <c r="AB137" s="228" t="str">
        <f t="shared" si="8"/>
        <v>TinCID002570</v>
      </c>
    </row>
    <row r="138" spans="1:28" s="227" customFormat="1" ht="38.25">
      <c r="A138" s="186" t="s">
        <v>745</v>
      </c>
      <c r="B138" s="182" t="s">
        <v>1099</v>
      </c>
      <c r="C138" s="227" t="s">
        <v>814</v>
      </c>
      <c r="D138" s="230"/>
      <c r="E138" s="182" t="s">
        <v>2382</v>
      </c>
      <c r="G138" s="182" t="str">
        <f ca="1">IF(A137=$X$4,IF(ISERROR($V138),"Enter smelter details","RMI"),IF(ISERROR($V138),"",OFFSET('Smelter Look-up'!$F$4,$V138-4,0)))</f>
        <v/>
      </c>
      <c r="H138" s="182" t="s">
        <v>15955</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6"/>
        <v>Unknown</v>
      </c>
      <c r="T138" s="181" t="str">
        <f ca="1">IF(B137="","",IF(ISERROR(MATCH($J138,SorP!$B$1:$B$6226,0)),"",INDIRECT("'SorP'!$A$"&amp;MATCH($S138&amp;$J138,SorP!C:C,0))))</f>
        <v/>
      </c>
      <c r="U138" s="201"/>
      <c r="V138" s="226" t="e">
        <f>IF(A137="",NA(),IF(OR(A137="Smelter not listed",A137="Smelter not yet identified"),MATCH($B137&amp;$D138,'Smelter Look-up'!$J:$J,0),MATCH($B137&amp;$A137,'Smelter Look-up'!$J:$J,0)))</f>
        <v>#N/A</v>
      </c>
      <c r="X138" s="227">
        <f t="shared" si="7"/>
        <v>0</v>
      </c>
      <c r="AB138" s="228" t="str">
        <f t="shared" si="8"/>
        <v>TinCID000402</v>
      </c>
    </row>
    <row r="139" spans="1:28" s="227" customFormat="1" ht="25.5">
      <c r="A139" s="186" t="s">
        <v>746</v>
      </c>
      <c r="B139" s="182" t="s">
        <v>1099</v>
      </c>
      <c r="C139" s="227" t="s">
        <v>12373</v>
      </c>
      <c r="D139" s="230"/>
      <c r="E139" s="182" t="s">
        <v>1065</v>
      </c>
      <c r="G139" s="182" t="str">
        <f ca="1">IF(A138=$X$4,IF(ISERROR($V139),"Enter smelter details","RMI"),IF(ISERROR($V139),"",OFFSET('Smelter Look-up'!$F$4,$V139-4,0)))</f>
        <v/>
      </c>
      <c r="H139" s="182" t="s">
        <v>15956</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6"/>
        <v>Unknown</v>
      </c>
      <c r="T139" s="181" t="str">
        <f ca="1">IF(B138="","",IF(ISERROR(MATCH($J139,SorP!$B$1:$B$6226,0)),"",INDIRECT("'SorP'!$A$"&amp;MATCH($S139&amp;$J139,SorP!C:C,0))))</f>
        <v/>
      </c>
      <c r="U139" s="201"/>
      <c r="V139" s="226" t="e">
        <f>IF(A138="",NA(),IF(OR(A138="Smelter not listed",A138="Smelter not yet identified"),MATCH($B138&amp;$D139,'Smelter Look-up'!$J:$J,0),MATCH($B138&amp;$A138,'Smelter Look-up'!$J:$J,0)))</f>
        <v>#N/A</v>
      </c>
      <c r="X139" s="227">
        <f t="shared" si="7"/>
        <v>0</v>
      </c>
      <c r="AB139" s="228" t="str">
        <f t="shared" si="8"/>
        <v>TinCID000438</v>
      </c>
    </row>
    <row r="140" spans="1:28" s="227" customFormat="1" ht="25.5">
      <c r="A140" s="186" t="s">
        <v>747</v>
      </c>
      <c r="B140" s="182" t="s">
        <v>1099</v>
      </c>
      <c r="C140" s="227" t="s">
        <v>788</v>
      </c>
      <c r="D140" s="230"/>
      <c r="E140" s="182" t="s">
        <v>853</v>
      </c>
      <c r="G140" s="182" t="str">
        <f ca="1">IF(A139=$X$4,IF(ISERROR($V140),"Enter smelter details","RMI"),IF(ISERROR($V140),"",OFFSET('Smelter Look-up'!$F$4,$V140-4,0)))</f>
        <v/>
      </c>
      <c r="H140" s="182" t="s">
        <v>15957</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6"/>
        <v>Unknown</v>
      </c>
      <c r="T140" s="181" t="str">
        <f ca="1">IF(B139="","",IF(ISERROR(MATCH($J140,SorP!$B$1:$B$6226,0)),"",INDIRECT("'SorP'!$A$"&amp;MATCH($S140&amp;$J140,SorP!C:C,0))))</f>
        <v/>
      </c>
      <c r="U140" s="201"/>
      <c r="V140" s="226" t="e">
        <f>IF(A139="",NA(),IF(OR(A139="Smelter not listed",A139="Smelter not yet identified"),MATCH($B139&amp;$D140,'Smelter Look-up'!$J:$J,0),MATCH($B139&amp;$A139,'Smelter Look-up'!$J:$J,0)))</f>
        <v>#N/A</v>
      </c>
      <c r="X140" s="227">
        <f t="shared" si="7"/>
        <v>0</v>
      </c>
      <c r="AB140" s="228" t="str">
        <f t="shared" si="8"/>
        <v>TinCID000448</v>
      </c>
    </row>
    <row r="141" spans="1:28" s="227" customFormat="1" ht="25.5">
      <c r="A141" s="186" t="s">
        <v>748</v>
      </c>
      <c r="B141" s="182" t="s">
        <v>1099</v>
      </c>
      <c r="C141" s="227" t="s">
        <v>2099</v>
      </c>
      <c r="D141" s="230"/>
      <c r="E141" s="182" t="s">
        <v>1069</v>
      </c>
      <c r="G141" s="182" t="str">
        <f ca="1">IF(A140=$X$4,IF(ISERROR($V141),"Enter smelter details","RMI"),IF(ISERROR($V141),"",OFFSET('Smelter Look-up'!$F$4,$V141-4,0)))</f>
        <v/>
      </c>
      <c r="H141" s="182" t="s">
        <v>15958</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6"/>
        <v>Unknown</v>
      </c>
      <c r="T141" s="181" t="str">
        <f ca="1">IF(B140="","",IF(ISERROR(MATCH($J141,SorP!$B$1:$B$6226,0)),"",INDIRECT("'SorP'!$A$"&amp;MATCH($S141&amp;$J141,SorP!C:C,0))))</f>
        <v/>
      </c>
      <c r="U141" s="201"/>
      <c r="V141" s="226" t="e">
        <f>IF(A140="",NA(),IF(OR(A140="Smelter not listed",A140="Smelter not yet identified"),MATCH($B140&amp;$D141,'Smelter Look-up'!$J:$J,0),MATCH($B140&amp;$A140,'Smelter Look-up'!$J:$J,0)))</f>
        <v>#N/A</v>
      </c>
      <c r="X141" s="227">
        <f t="shared" si="7"/>
        <v>0</v>
      </c>
      <c r="AB141" s="228" t="str">
        <f t="shared" si="8"/>
        <v>TinCID000468</v>
      </c>
    </row>
    <row r="142" spans="1:28" s="227" customFormat="1" ht="25.5">
      <c r="A142" s="186" t="s">
        <v>15627</v>
      </c>
      <c r="B142" s="182" t="s">
        <v>1099</v>
      </c>
      <c r="C142" s="227" t="s">
        <v>15626</v>
      </c>
      <c r="D142" s="230"/>
      <c r="E142" s="182" t="s">
        <v>1062</v>
      </c>
      <c r="G142" s="182" t="str">
        <f ca="1">IF(A141=$X$4,IF(ISERROR($V142),"Enter smelter details","RMI"),IF(ISERROR($V142),"",OFFSET('Smelter Look-up'!$F$4,$V142-4,0)))</f>
        <v/>
      </c>
      <c r="H142" s="182" t="s">
        <v>15959</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6"/>
        <v>Unknown</v>
      </c>
      <c r="T142" s="181" t="str">
        <f ca="1">IF(B141="","",IF(ISERROR(MATCH($J142,SorP!$B$1:$B$6226,0)),"",INDIRECT("'SorP'!$A$"&amp;MATCH($S142&amp;$J142,SorP!C:C,0))))</f>
        <v/>
      </c>
      <c r="U142" s="201"/>
      <c r="V142" s="226" t="e">
        <f>IF(A141="",NA(),IF(OR(A141="Smelter not listed",A141="Smelter not yet identified"),MATCH($B141&amp;$D142,'Smelter Look-up'!$J:$J,0),MATCH($B141&amp;$A141,'Smelter Look-up'!$J:$J,0)))</f>
        <v>#N/A</v>
      </c>
      <c r="X142" s="227">
        <f t="shared" si="7"/>
        <v>0</v>
      </c>
      <c r="AB142" s="228" t="str">
        <f t="shared" si="8"/>
        <v>TinCID000538</v>
      </c>
    </row>
    <row r="143" spans="1:28" s="227" customFormat="1" ht="25.5">
      <c r="A143" s="186" t="s">
        <v>2481</v>
      </c>
      <c r="B143" s="182" t="s">
        <v>1099</v>
      </c>
      <c r="C143" s="227" t="s">
        <v>2480</v>
      </c>
      <c r="D143" s="230"/>
      <c r="E143" s="182" t="s">
        <v>1069</v>
      </c>
      <c r="G143" s="182" t="str">
        <f ca="1">IF(A142=$X$4,IF(ISERROR($V143),"Enter smelter details","RMI"),IF(ISERROR($V143),"",OFFSET('Smelter Look-up'!$F$4,$V143-4,0)))</f>
        <v/>
      </c>
      <c r="H143" s="182" t="s">
        <v>15960</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6"/>
        <v>Unknown</v>
      </c>
      <c r="T143" s="181" t="str">
        <f ca="1">IF(B142="","",IF(ISERROR(MATCH($J143,SorP!$B$1:$B$6226,0)),"",INDIRECT("'SorP'!$A$"&amp;MATCH($S143&amp;$J143,SorP!C:C,0))))</f>
        <v/>
      </c>
      <c r="U143" s="201"/>
      <c r="V143" s="226" t="e">
        <f>IF(A142="",NA(),IF(OR(A142="Smelter not listed",A142="Smelter not yet identified"),MATCH($B142&amp;$D143,'Smelter Look-up'!$J:$J,0),MATCH($B142&amp;$A142,'Smelter Look-up'!$J:$J,0)))</f>
        <v>#N/A</v>
      </c>
      <c r="X143" s="227">
        <f t="shared" si="7"/>
        <v>0</v>
      </c>
      <c r="AB143" s="228" t="str">
        <f t="shared" si="8"/>
        <v>TinCID004754</v>
      </c>
    </row>
    <row r="144" spans="1:28" s="227" customFormat="1" ht="25.5">
      <c r="A144" s="186" t="s">
        <v>15629</v>
      </c>
      <c r="B144" s="182" t="s">
        <v>1099</v>
      </c>
      <c r="C144" s="227" t="s">
        <v>15628</v>
      </c>
      <c r="D144" s="230"/>
      <c r="E144" s="182" t="s">
        <v>1069</v>
      </c>
      <c r="G144" s="182" t="str">
        <f ca="1">IF(A143=$X$4,IF(ISERROR($V144),"Enter smelter details","RMI"),IF(ISERROR($V144),"",OFFSET('Smelter Look-up'!$F$4,$V144-4,0)))</f>
        <v/>
      </c>
      <c r="H144" s="182" t="s">
        <v>15961</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6"/>
        <v>Unknown</v>
      </c>
      <c r="T144" s="181" t="str">
        <f ca="1">IF(B143="","",IF(ISERROR(MATCH($J144,SorP!$B$1:$B$6226,0)),"",INDIRECT("'SorP'!$A$"&amp;MATCH($S144&amp;$J144,SorP!C:C,0))))</f>
        <v/>
      </c>
      <c r="U144" s="201"/>
      <c r="V144" s="226" t="e">
        <f>IF(A143="",NA(),IF(OR(A143="Smelter not listed",A143="Smelter not yet identified"),MATCH($B143&amp;$D144,'Smelter Look-up'!$J:$J,0),MATCH($B143&amp;$A143,'Smelter Look-up'!$J:$J,0)))</f>
        <v>#N/A</v>
      </c>
      <c r="X144" s="227">
        <f t="shared" si="7"/>
        <v>0</v>
      </c>
      <c r="AB144" s="228" t="str">
        <f t="shared" si="8"/>
        <v>TinCID003116</v>
      </c>
    </row>
    <row r="145" spans="1:28" s="227" customFormat="1" ht="25.5">
      <c r="A145" s="186" t="s">
        <v>13774</v>
      </c>
      <c r="B145" s="182" t="s">
        <v>1099</v>
      </c>
      <c r="C145" s="227" t="s">
        <v>13760</v>
      </c>
      <c r="D145" s="230"/>
      <c r="E145" s="182" t="s">
        <v>13050</v>
      </c>
      <c r="G145" s="182" t="str">
        <f ca="1">IF(A144=$X$4,IF(ISERROR($V145),"Enter smelter details","RMI"),IF(ISERROR($V145),"",OFFSET('Smelter Look-up'!$F$4,$V145-4,0)))</f>
        <v/>
      </c>
      <c r="H145" s="182" t="s">
        <v>15962</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6"/>
        <v>Unknown</v>
      </c>
      <c r="T145" s="181" t="str">
        <f ca="1">IF(B144="","",IF(ISERROR(MATCH($J145,SorP!$B$1:$B$6226,0)),"",INDIRECT("'SorP'!$A$"&amp;MATCH($S145&amp;$J145,SorP!C:C,0))))</f>
        <v/>
      </c>
      <c r="U145" s="201"/>
      <c r="V145" s="226" t="e">
        <f>IF(A144="",NA(),IF(OR(A144="Smelter not listed",A144="Smelter not yet identified"),MATCH($B144&amp;$D145,'Smelter Look-up'!$J:$J,0),MATCH($B144&amp;$A144,'Smelter Look-up'!$J:$J,0)))</f>
        <v>#N/A</v>
      </c>
      <c r="X145" s="227">
        <f t="shared" si="7"/>
        <v>0</v>
      </c>
      <c r="AB145" s="228" t="str">
        <f t="shared" si="8"/>
        <v>TinCID002844</v>
      </c>
    </row>
    <row r="146" spans="1:28" s="227" customFormat="1" ht="25.5">
      <c r="A146" s="186" t="s">
        <v>131</v>
      </c>
      <c r="B146" s="182" t="s">
        <v>1099</v>
      </c>
      <c r="C146" s="227" t="s">
        <v>2121</v>
      </c>
      <c r="D146" s="230"/>
      <c r="E146" s="182" t="s">
        <v>1065</v>
      </c>
      <c r="G146" s="182" t="str">
        <f ca="1">IF(A145=$X$4,IF(ISERROR($V146),"Enter smelter details","RMI"),IF(ISERROR($V146),"",OFFSET('Smelter Look-up'!$F$4,$V146-4,0)))</f>
        <v/>
      </c>
      <c r="H146" s="182" t="s">
        <v>15918</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6"/>
        <v>Unknown</v>
      </c>
      <c r="T146" s="181" t="str">
        <f ca="1">IF(B145="","",IF(ISERROR(MATCH($J146,SorP!$B$1:$B$6226,0)),"",INDIRECT("'SorP'!$A$"&amp;MATCH($S146&amp;$J146,SorP!C:C,0))))</f>
        <v/>
      </c>
      <c r="U146" s="201"/>
      <c r="V146" s="226" t="e">
        <f>IF(A145="",NA(),IF(OR(A145="Smelter not listed",A145="Smelter not yet identified"),MATCH($B145&amp;$D146,'Smelter Look-up'!$J:$J,0),MATCH($B145&amp;$A145,'Smelter Look-up'!$J:$J,0)))</f>
        <v>#N/A</v>
      </c>
      <c r="X146" s="227">
        <f t="shared" si="7"/>
        <v>0</v>
      </c>
      <c r="AB146" s="228" t="str">
        <f t="shared" si="8"/>
        <v>TinCID003387</v>
      </c>
    </row>
    <row r="147" spans="1:28" s="227" customFormat="1" ht="25.5">
      <c r="A147" s="186" t="s">
        <v>752</v>
      </c>
      <c r="B147" s="182" t="s">
        <v>1099</v>
      </c>
      <c r="C147" s="227" t="s">
        <v>793</v>
      </c>
      <c r="D147" s="230"/>
      <c r="E147" s="182" t="s">
        <v>1084</v>
      </c>
      <c r="G147" s="182" t="str">
        <f ca="1">IF(A146=$X$4,IF(ISERROR($V147),"Enter smelter details","RMI"),IF(ISERROR($V147),"",OFFSET('Smelter Look-up'!$F$4,$V147-4,0)))</f>
        <v/>
      </c>
      <c r="H147" s="182" t="s">
        <v>15963</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6"/>
        <v>Unknown</v>
      </c>
      <c r="T147" s="181" t="str">
        <f ca="1">IF(B146="","",IF(ISERROR(MATCH($J147,SorP!$B$1:$B$6226,0)),"",INDIRECT("'SorP'!$A$"&amp;MATCH($S147&amp;$J147,SorP!C:C,0))))</f>
        <v/>
      </c>
      <c r="U147" s="201"/>
      <c r="V147" s="226" t="e">
        <f>IF(A146="",NA(),IF(OR(A146="Smelter not listed",A146="Smelter not yet identified"),MATCH($B146&amp;$D147,'Smelter Look-up'!$J:$J,0),MATCH($B146&amp;$A146,'Smelter Look-up'!$J:$J,0)))</f>
        <v>#N/A</v>
      </c>
      <c r="X147" s="227">
        <f t="shared" si="7"/>
        <v>0</v>
      </c>
      <c r="AB147" s="228" t="str">
        <f t="shared" si="8"/>
        <v>TinCID002468</v>
      </c>
    </row>
    <row r="148" spans="1:28" s="227" customFormat="1" ht="25.5">
      <c r="A148" s="186" t="s">
        <v>15635</v>
      </c>
      <c r="B148" s="182" t="s">
        <v>1099</v>
      </c>
      <c r="C148" s="227" t="s">
        <v>15634</v>
      </c>
      <c r="D148" s="230"/>
      <c r="E148" s="182" t="s">
        <v>1084</v>
      </c>
      <c r="G148" s="182" t="str">
        <f ca="1">IF(A147=$X$4,IF(ISERROR($V148),"Enter smelter details","RMI"),IF(ISERROR($V148),"",OFFSET('Smelter Look-up'!$F$4,$V148-4,0)))</f>
        <v/>
      </c>
      <c r="H148" s="182" t="s">
        <v>15964</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6"/>
        <v>Unknown</v>
      </c>
      <c r="T148" s="181" t="str">
        <f ca="1">IF(B147="","",IF(ISERROR(MATCH($J148,SorP!$B$1:$B$6226,0)),"",INDIRECT("'SorP'!$A$"&amp;MATCH($S148&amp;$J148,SorP!C:C,0))))</f>
        <v/>
      </c>
      <c r="U148" s="201"/>
      <c r="V148" s="226" t="e">
        <f>IF(A147="",NA(),IF(OR(A147="Smelter not listed",A147="Smelter not yet identified"),MATCH($B147&amp;$D148,'Smelter Look-up'!$J:$J,0),MATCH($B147&amp;$A147,'Smelter Look-up'!$J:$J,0)))</f>
        <v>#N/A</v>
      </c>
      <c r="X148" s="227">
        <f t="shared" si="7"/>
        <v>0</v>
      </c>
      <c r="AB148" s="228" t="str">
        <f t="shared" si="8"/>
        <v>TinCID001105</v>
      </c>
    </row>
    <row r="149" spans="1:28" s="227" customFormat="1" ht="25.5">
      <c r="A149" s="186" t="s">
        <v>1740</v>
      </c>
      <c r="B149" s="182" t="s">
        <v>1099</v>
      </c>
      <c r="C149" s="227" t="s">
        <v>2104</v>
      </c>
      <c r="D149" s="230"/>
      <c r="E149" s="182" t="s">
        <v>2384</v>
      </c>
      <c r="G149" s="182" t="str">
        <f ca="1">IF(A148=$X$4,IF(ISERROR($V149),"Enter smelter details","RMI"),IF(ISERROR($V149),"",OFFSET('Smelter Look-up'!$F$4,$V149-4,0)))</f>
        <v/>
      </c>
      <c r="H149" s="182" t="s">
        <v>15965</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6"/>
        <v>Unknown</v>
      </c>
      <c r="T149" s="181" t="str">
        <f ca="1">IF(B148="","",IF(ISERROR(MATCH($J149,SorP!$B$1:$B$6226,0)),"",INDIRECT("'SorP'!$A$"&amp;MATCH($S149&amp;$J149,SorP!C:C,0))))</f>
        <v/>
      </c>
      <c r="U149" s="201"/>
      <c r="V149" s="226" t="e">
        <f>IF(A148="",NA(),IF(OR(A148="Smelter not listed",A148="Smelter not yet identified"),MATCH($B148&amp;$D149,'Smelter Look-up'!$J:$J,0),MATCH($B148&amp;$A148,'Smelter Look-up'!$J:$J,0)))</f>
        <v>#N/A</v>
      </c>
      <c r="X149" s="227">
        <f t="shared" si="7"/>
        <v>0</v>
      </c>
      <c r="AB149" s="228" t="str">
        <f t="shared" si="8"/>
        <v>TinCID004434</v>
      </c>
    </row>
    <row r="150" spans="1:28" s="227" customFormat="1" ht="38.25">
      <c r="A150" s="186" t="s">
        <v>753</v>
      </c>
      <c r="B150" s="182" t="s">
        <v>1099</v>
      </c>
      <c r="C150" s="227" t="s">
        <v>12377</v>
      </c>
      <c r="D150" s="230"/>
      <c r="E150" s="182" t="s">
        <v>1065</v>
      </c>
      <c r="G150" s="182" t="str">
        <f ca="1">IF(A149=$X$4,IF(ISERROR($V150),"Enter smelter details","RMI"),IF(ISERROR($V150),"",OFFSET('Smelter Look-up'!$F$4,$V150-4,0)))</f>
        <v/>
      </c>
      <c r="H150" s="182" t="s">
        <v>15966</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6"/>
        <v>Unknown</v>
      </c>
      <c r="T150" s="181" t="str">
        <f ca="1">IF(B149="","",IF(ISERROR(MATCH($J150,SorP!$B$1:$B$6226,0)),"",INDIRECT("'SorP'!$A$"&amp;MATCH($S150&amp;$J150,SorP!C:C,0))))</f>
        <v/>
      </c>
      <c r="U150" s="201"/>
      <c r="V150" s="226" t="e">
        <f>IF(A149="",NA(),IF(OR(A149="Smelter not listed",A149="Smelter not yet identified"),MATCH($B149&amp;$D150,'Smelter Look-up'!$J:$J,0),MATCH($B149&amp;$A149,'Smelter Look-up'!$J:$J,0)))</f>
        <v>#N/A</v>
      </c>
      <c r="X150" s="227">
        <f t="shared" si="7"/>
        <v>0</v>
      </c>
      <c r="AB150" s="228" t="str">
        <f t="shared" si="8"/>
        <v>TinCID001142</v>
      </c>
    </row>
    <row r="151" spans="1:28" s="227" customFormat="1" ht="25.5">
      <c r="A151" s="186" t="s">
        <v>15347</v>
      </c>
      <c r="B151" s="182" t="s">
        <v>1099</v>
      </c>
      <c r="C151" s="227" t="s">
        <v>15346</v>
      </c>
      <c r="D151" s="230"/>
      <c r="E151" s="182" t="s">
        <v>12925</v>
      </c>
      <c r="G151" s="182" t="str">
        <f ca="1">IF(A150=$X$4,IF(ISERROR($V151),"Enter smelter details","RMI"),IF(ISERROR($V151),"",OFFSET('Smelter Look-up'!$F$4,$V151-4,0)))</f>
        <v/>
      </c>
      <c r="H151" s="182" t="s">
        <v>15967</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6"/>
        <v>Unknown</v>
      </c>
      <c r="T151" s="181" t="str">
        <f ca="1">IF(B150="","",IF(ISERROR(MATCH($J151,SorP!$B$1:$B$6226,0)),"",INDIRECT("'SorP'!$A$"&amp;MATCH($S151&amp;$J151,SorP!C:C,0))))</f>
        <v/>
      </c>
      <c r="U151" s="201"/>
      <c r="V151" s="226" t="e">
        <f>IF(A150="",NA(),IF(OR(A150="Smelter not listed",A150="Smelter not yet identified"),MATCH($B150&amp;$D151,'Smelter Look-up'!$J:$J,0),MATCH($B150&amp;$A150,'Smelter Look-up'!$J:$J,0)))</f>
        <v>#N/A</v>
      </c>
      <c r="X151" s="227">
        <f t="shared" si="7"/>
        <v>0</v>
      </c>
      <c r="AB151" s="228" t="str">
        <f t="shared" si="8"/>
        <v>TinCID001173</v>
      </c>
    </row>
    <row r="152" spans="1:28" s="227" customFormat="1" ht="25.5">
      <c r="A152" s="186" t="s">
        <v>754</v>
      </c>
      <c r="B152" s="182" t="s">
        <v>1099</v>
      </c>
      <c r="C152" s="227" t="s">
        <v>1003</v>
      </c>
      <c r="D152" s="230"/>
      <c r="E152" s="182" t="s">
        <v>851</v>
      </c>
      <c r="G152" s="182" t="str">
        <f ca="1">IF(A151=$X$4,IF(ISERROR($V152),"Enter smelter details","RMI"),IF(ISERROR($V152),"",OFFSET('Smelter Look-up'!$F$4,$V152-4,0)))</f>
        <v/>
      </c>
      <c r="H152" s="182" t="s">
        <v>15968</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6"/>
        <v>Unknown</v>
      </c>
      <c r="T152" s="181" t="str">
        <f ca="1">IF(B151="","",IF(ISERROR(MATCH($J152,SorP!$B$1:$B$6226,0)),"",INDIRECT("'SorP'!$A$"&amp;MATCH($S152&amp;$J152,SorP!C:C,0))))</f>
        <v/>
      </c>
      <c r="U152" s="201"/>
      <c r="V152" s="226" t="e">
        <f>IF(A151="",NA(),IF(OR(A151="Smelter not listed",A151="Smelter not yet identified"),MATCH($B151&amp;$D152,'Smelter Look-up'!$J:$J,0),MATCH($B151&amp;$A151,'Smelter Look-up'!$J:$J,0)))</f>
        <v>#N/A</v>
      </c>
      <c r="X152" s="227">
        <f t="shared" si="7"/>
        <v>0</v>
      </c>
      <c r="AB152" s="228" t="str">
        <f t="shared" si="8"/>
        <v>TinCID004065</v>
      </c>
    </row>
    <row r="153" spans="1:28" s="227" customFormat="1" ht="25.5">
      <c r="A153" s="186" t="s">
        <v>755</v>
      </c>
      <c r="B153" s="182" t="s">
        <v>1099</v>
      </c>
      <c r="C153" s="227" t="s">
        <v>1131</v>
      </c>
      <c r="D153" s="230"/>
      <c r="E153" s="182" t="s">
        <v>1077</v>
      </c>
      <c r="G153" s="182" t="str">
        <f ca="1">IF(A152=$X$4,IF(ISERROR($V153),"Enter smelter details","RMI"),IF(ISERROR($V153),"",OFFSET('Smelter Look-up'!$F$4,$V153-4,0)))</f>
        <v/>
      </c>
      <c r="H153" s="182" t="s">
        <v>15880</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6"/>
        <v>Unknown</v>
      </c>
      <c r="T153" s="181" t="str">
        <f ca="1">IF(B152="","",IF(ISERROR(MATCH($J153,SorP!$B$1:$B$6226,0)),"",INDIRECT("'SorP'!$A$"&amp;MATCH($S153&amp;$J153,SorP!C:C,0))))</f>
        <v/>
      </c>
      <c r="U153" s="201"/>
      <c r="V153" s="226" t="e">
        <f>IF(A152="",NA(),IF(OR(A152="Smelter not listed",A152="Smelter not yet identified"),MATCH($B152&amp;$D153,'Smelter Look-up'!$J:$J,0),MATCH($B152&amp;$A152,'Smelter Look-up'!$J:$J,0)))</f>
        <v>#N/A</v>
      </c>
      <c r="X153" s="227">
        <f t="shared" si="7"/>
        <v>0</v>
      </c>
      <c r="AB153" s="228" t="str">
        <f t="shared" si="8"/>
        <v>TinCID001182</v>
      </c>
    </row>
    <row r="154" spans="1:28" s="227" customFormat="1" ht="25.5">
      <c r="A154" s="186" t="s">
        <v>757</v>
      </c>
      <c r="B154" s="182" t="s">
        <v>1099</v>
      </c>
      <c r="C154" s="227" t="s">
        <v>756</v>
      </c>
      <c r="D154" s="230"/>
      <c r="E154" s="182" t="s">
        <v>859</v>
      </c>
      <c r="G154" s="182" t="str">
        <f ca="1">IF(A153=$X$4,IF(ISERROR($V154),"Enter smelter details","RMI"),IF(ISERROR($V154),"",OFFSET('Smelter Look-up'!$F$4,$V154-4,0)))</f>
        <v/>
      </c>
      <c r="H154" s="182" t="s">
        <v>15969</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6"/>
        <v>Unknown</v>
      </c>
      <c r="T154" s="181" t="str">
        <f ca="1">IF(B153="","",IF(ISERROR(MATCH($J154,SorP!$B$1:$B$6226,0)),"",INDIRECT("'SorP'!$A$"&amp;MATCH($S154&amp;$J154,SorP!C:C,0))))</f>
        <v/>
      </c>
      <c r="U154" s="201"/>
      <c r="V154" s="226" t="e">
        <f>IF(A153="",NA(),IF(OR(A153="Smelter not listed",A153="Smelter not yet identified"),MATCH($B153&amp;$D154,'Smelter Look-up'!$J:$J,0),MATCH($B153&amp;$A153,'Smelter Look-up'!$J:$J,0)))</f>
        <v>#N/A</v>
      </c>
      <c r="X154" s="227">
        <f t="shared" si="7"/>
        <v>0</v>
      </c>
      <c r="AB154" s="228" t="str">
        <f t="shared" si="8"/>
        <v>TinCID001191</v>
      </c>
    </row>
    <row r="155" spans="1:28" s="227" customFormat="1" ht="25.5">
      <c r="A155" s="186" t="s">
        <v>1366</v>
      </c>
      <c r="B155" s="182" t="s">
        <v>1099</v>
      </c>
      <c r="C155" s="227" t="s">
        <v>1365</v>
      </c>
      <c r="D155" s="230"/>
      <c r="E155" s="182" t="s">
        <v>852</v>
      </c>
      <c r="G155" s="182" t="str">
        <f ca="1">IF(A154=$X$4,IF(ISERROR($V155),"Enter smelter details","RMI"),IF(ISERROR($V155),"",OFFSET('Smelter Look-up'!$F$4,$V155-4,0)))</f>
        <v/>
      </c>
      <c r="H155" s="182" t="s">
        <v>15970</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6"/>
        <v>Unknown</v>
      </c>
      <c r="T155" s="181" t="str">
        <f ca="1">IF(B154="","",IF(ISERROR(MATCH($J155,SorP!$B$1:$B$6226,0)),"",INDIRECT("'SorP'!$A$"&amp;MATCH($S155&amp;$J155,SorP!C:C,0))))</f>
        <v/>
      </c>
      <c r="U155" s="201"/>
      <c r="V155" s="226" t="e">
        <f>IF(A154="",NA(),IF(OR(A154="Smelter not listed",A154="Smelter not yet identified"),MATCH($B154&amp;$D155,'Smelter Look-up'!$J:$J,0),MATCH($B154&amp;$A154,'Smelter Look-up'!$J:$J,0)))</f>
        <v>#N/A</v>
      </c>
      <c r="X155" s="227">
        <f t="shared" si="7"/>
        <v>0</v>
      </c>
      <c r="AB155" s="228" t="str">
        <f t="shared" si="8"/>
        <v>TinCID001314</v>
      </c>
    </row>
    <row r="156" spans="1:28" s="227" customFormat="1" ht="38.25">
      <c r="A156" s="186" t="s">
        <v>758</v>
      </c>
      <c r="B156" s="182" t="s">
        <v>1099</v>
      </c>
      <c r="C156" s="227" t="s">
        <v>13715</v>
      </c>
      <c r="D156" s="230"/>
      <c r="E156" s="182" t="s">
        <v>2382</v>
      </c>
      <c r="G156" s="182" t="str">
        <f ca="1">IF(A155=$X$4,IF(ISERROR($V156),"Enter smelter details","RMI"),IF(ISERROR($V156),"",OFFSET('Smelter Look-up'!$F$4,$V156-4,0)))</f>
        <v/>
      </c>
      <c r="H156" s="182" t="s">
        <v>15955</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6"/>
        <v>Unknown</v>
      </c>
      <c r="T156" s="181" t="str">
        <f ca="1">IF(B155="","",IF(ISERROR(MATCH($J156,SorP!$B$1:$B$6226,0)),"",INDIRECT("'SorP'!$A$"&amp;MATCH($S156&amp;$J156,SorP!C:C,0))))</f>
        <v/>
      </c>
      <c r="U156" s="201"/>
      <c r="V156" s="226" t="e">
        <f>IF(A155="",NA(),IF(OR(A155="Smelter not listed",A155="Smelter not yet identified"),MATCH($B155&amp;$D156,'Smelter Look-up'!$J:$J,0),MATCH($B155&amp;$A155,'Smelter Look-up'!$J:$J,0)))</f>
        <v>#N/A</v>
      </c>
      <c r="X156" s="227">
        <f t="shared" si="7"/>
        <v>0</v>
      </c>
      <c r="AB156" s="228" t="str">
        <f t="shared" si="8"/>
        <v>TinCID002517</v>
      </c>
    </row>
    <row r="157" spans="1:28" s="227" customFormat="1" ht="25.5">
      <c r="A157" s="186" t="s">
        <v>15695</v>
      </c>
      <c r="B157" s="182" t="s">
        <v>1099</v>
      </c>
      <c r="C157" s="227" t="s">
        <v>15694</v>
      </c>
      <c r="D157" s="230"/>
      <c r="E157" s="182" t="s">
        <v>1074</v>
      </c>
      <c r="G157" s="182" t="str">
        <f ca="1">IF(A156=$X$4,IF(ISERROR($V157),"Enter smelter details","RMI"),IF(ISERROR($V157),"",OFFSET('Smelter Look-up'!$F$4,$V157-4,0)))</f>
        <v/>
      </c>
      <c r="H157" s="182" t="s">
        <v>15971</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6"/>
        <v>Unknown</v>
      </c>
      <c r="T157" s="181" t="str">
        <f ca="1">IF(B156="","",IF(ISERROR(MATCH($J157,SorP!$B$1:$B$6226,0)),"",INDIRECT("'SorP'!$A$"&amp;MATCH($S157&amp;$J157,SorP!C:C,0))))</f>
        <v/>
      </c>
      <c r="U157" s="201"/>
      <c r="V157" s="226" t="e">
        <f>IF(A156="",NA(),IF(OR(A156="Smelter not listed",A156="Smelter not yet identified"),MATCH($B156&amp;$D157,'Smelter Look-up'!$J:$J,0),MATCH($B156&amp;$A156,'Smelter Look-up'!$J:$J,0)))</f>
        <v>#N/A</v>
      </c>
      <c r="X157" s="227">
        <f t="shared" si="7"/>
        <v>0</v>
      </c>
      <c r="AB157" s="228" t="str">
        <f t="shared" si="8"/>
        <v>TinCID001337</v>
      </c>
    </row>
    <row r="158" spans="1:28" s="227" customFormat="1" ht="25.5">
      <c r="A158" s="186" t="s">
        <v>1368</v>
      </c>
      <c r="B158" s="182" t="s">
        <v>1099</v>
      </c>
      <c r="C158" s="227" t="s">
        <v>1367</v>
      </c>
      <c r="D158" s="230"/>
      <c r="E158" s="182" t="s">
        <v>1074</v>
      </c>
      <c r="G158" s="182" t="str">
        <f ca="1">IF(A157=$X$4,IF(ISERROR($V158),"Enter smelter details","RMI"),IF(ISERROR($V158),"",OFFSET('Smelter Look-up'!$F$4,$V158-4,0)))</f>
        <v/>
      </c>
      <c r="H158" s="182" t="s">
        <v>15954</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6"/>
        <v>Unknown</v>
      </c>
      <c r="T158" s="181" t="str">
        <f ca="1">IF(B157="","",IF(ISERROR(MATCH($J158,SorP!$B$1:$B$6226,0)),"",INDIRECT("'SorP'!$A$"&amp;MATCH($S158&amp;$J158,SorP!C:C,0))))</f>
        <v/>
      </c>
      <c r="U158" s="201"/>
      <c r="V158" s="226" t="e">
        <f>IF(A157="",NA(),IF(OR(A157="Smelter not listed",A157="Smelter not yet identified"),MATCH($B157&amp;$D158,'Smelter Look-up'!$J:$J,0),MATCH($B157&amp;$A157,'Smelter Look-up'!$J:$J,0)))</f>
        <v>#N/A</v>
      </c>
      <c r="X158" s="227">
        <f t="shared" si="7"/>
        <v>0</v>
      </c>
      <c r="AB158" s="228" t="str">
        <f t="shared" si="8"/>
        <v>TinCID005067</v>
      </c>
    </row>
    <row r="159" spans="1:28" s="227" customFormat="1" ht="25.5">
      <c r="A159" s="186" t="s">
        <v>15350</v>
      </c>
      <c r="B159" s="182" t="s">
        <v>1099</v>
      </c>
      <c r="C159" s="227" t="s">
        <v>15349</v>
      </c>
      <c r="D159" s="230"/>
      <c r="E159" s="182" t="s">
        <v>1074</v>
      </c>
      <c r="G159" s="182" t="str">
        <f ca="1">IF(A158=$X$4,IF(ISERROR($V159),"Enter smelter details","RMI"),IF(ISERROR($V159),"",OFFSET('Smelter Look-up'!$F$4,$V159-4,0)))</f>
        <v/>
      </c>
      <c r="H159" s="182" t="s">
        <v>15972</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6"/>
        <v>Unknown</v>
      </c>
      <c r="T159" s="181" t="str">
        <f ca="1">IF(B158="","",IF(ISERROR(MATCH($J159,SorP!$B$1:$B$6226,0)),"",INDIRECT("'SorP'!$A$"&amp;MATCH($S159&amp;$J159,SorP!C:C,0))))</f>
        <v/>
      </c>
      <c r="U159" s="201"/>
      <c r="V159" s="226" t="e">
        <f>IF(A158="",NA(),IF(OR(A158="Smelter not listed",A158="Smelter not yet identified"),MATCH($B158&amp;$D159,'Smelter Look-up'!$J:$J,0),MATCH($B158&amp;$A158,'Smelter Look-up'!$J:$J,0)))</f>
        <v>#N/A</v>
      </c>
      <c r="X159" s="227">
        <f t="shared" si="7"/>
        <v>0</v>
      </c>
      <c r="AB159" s="228" t="str">
        <f t="shared" si="8"/>
        <v>TinCID002503</v>
      </c>
    </row>
    <row r="160" spans="1:28" s="227" customFormat="1" ht="25.5">
      <c r="A160" s="186" t="s">
        <v>15307</v>
      </c>
      <c r="B160" s="182" t="s">
        <v>1099</v>
      </c>
      <c r="C160" s="227" t="s">
        <v>15306</v>
      </c>
      <c r="D160" s="230"/>
      <c r="E160" s="182" t="s">
        <v>1074</v>
      </c>
      <c r="G160" s="182" t="str">
        <f ca="1">IF(A159=$X$4,IF(ISERROR($V160),"Enter smelter details","RMI"),IF(ISERROR($V160),"",OFFSET('Smelter Look-up'!$F$4,$V160-4,0)))</f>
        <v/>
      </c>
      <c r="H160" s="182" t="s">
        <v>15973</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6"/>
        <v>Unknown</v>
      </c>
      <c r="T160" s="181" t="str">
        <f ca="1">IF(B159="","",IF(ISERROR(MATCH($J160,SorP!$B$1:$B$6226,0)),"",INDIRECT("'SorP'!$A$"&amp;MATCH($S160&amp;$J160,SorP!C:C,0))))</f>
        <v/>
      </c>
      <c r="U160" s="201"/>
      <c r="V160" s="226" t="e">
        <f>IF(A159="",NA(),IF(OR(A159="Smelter not listed",A159="Smelter not yet identified"),MATCH($B159&amp;$D160,'Smelter Look-up'!$J:$J,0),MATCH($B159&amp;$A159,'Smelter Look-up'!$J:$J,0)))</f>
        <v>#N/A</v>
      </c>
      <c r="X160" s="227">
        <f t="shared" si="7"/>
        <v>0</v>
      </c>
      <c r="AB160" s="228" t="str">
        <f t="shared" si="8"/>
        <v>TinCID002776</v>
      </c>
    </row>
    <row r="161" spans="1:28" s="227" customFormat="1" ht="25.5">
      <c r="A161" s="186" t="s">
        <v>759</v>
      </c>
      <c r="B161" s="182" t="s">
        <v>1099</v>
      </c>
      <c r="C161" s="227" t="s">
        <v>610</v>
      </c>
      <c r="D161" s="230"/>
      <c r="E161" s="182" t="s">
        <v>1074</v>
      </c>
      <c r="G161" s="182" t="str">
        <f ca="1">IF(A160=$X$4,IF(ISERROR($V161),"Enter smelter details","RMI"),IF(ISERROR($V161),"",OFFSET('Smelter Look-up'!$F$4,$V161-4,0)))</f>
        <v/>
      </c>
      <c r="H161" s="182" t="s">
        <v>15954</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6"/>
        <v>Unknown</v>
      </c>
      <c r="T161" s="181" t="str">
        <f ca="1">IF(B160="","",IF(ISERROR(MATCH($J161,SorP!$B$1:$B$6226,0)),"",INDIRECT("'SorP'!$A$"&amp;MATCH($S161&amp;$J161,SorP!C:C,0))))</f>
        <v/>
      </c>
      <c r="U161" s="201"/>
      <c r="V161" s="226" t="e">
        <f>IF(A160="",NA(),IF(OR(A160="Smelter not listed",A160="Smelter not yet identified"),MATCH($B160&amp;$D161,'Smelter Look-up'!$J:$J,0),MATCH($B160&amp;$A160,'Smelter Look-up'!$J:$J,0)))</f>
        <v>#N/A</v>
      </c>
      <c r="X161" s="227">
        <f t="shared" si="7"/>
        <v>0</v>
      </c>
      <c r="AB161" s="228" t="str">
        <f t="shared" si="8"/>
        <v>TinCID002696</v>
      </c>
    </row>
    <row r="162" spans="1:28" s="227" customFormat="1" ht="25.5">
      <c r="A162" s="186" t="s">
        <v>13775</v>
      </c>
      <c r="B162" s="182" t="s">
        <v>1099</v>
      </c>
      <c r="C162" s="227" t="s">
        <v>13761</v>
      </c>
      <c r="D162" s="230"/>
      <c r="E162" s="182" t="s">
        <v>1074</v>
      </c>
      <c r="G162" s="182" t="str">
        <f ca="1">IF(A161=$X$4,IF(ISERROR($V162),"Enter smelter details","RMI"),IF(ISERROR($V162),"",OFFSET('Smelter Look-up'!$F$4,$V162-4,0)))</f>
        <v/>
      </c>
      <c r="H162" s="182" t="s">
        <v>15974</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6"/>
        <v>Unknown</v>
      </c>
      <c r="T162" s="181" t="str">
        <f ca="1">IF(B161="","",IF(ISERROR(MATCH($J162,SorP!$B$1:$B$6226,0)),"",INDIRECT("'SorP'!$A$"&amp;MATCH($S162&amp;$J162,SorP!C:C,0))))</f>
        <v/>
      </c>
      <c r="U162" s="201"/>
      <c r="V162" s="226" t="e">
        <f>IF(A161="",NA(),IF(OR(A161="Smelter not listed",A161="Smelter not yet identified"),MATCH($B161&amp;$D162,'Smelter Look-up'!$J:$J,0),MATCH($B161&amp;$A161,'Smelter Look-up'!$J:$J,0)))</f>
        <v>#N/A</v>
      </c>
      <c r="X162" s="227">
        <f t="shared" si="7"/>
        <v>0</v>
      </c>
      <c r="AB162" s="228" t="str">
        <f t="shared" si="8"/>
        <v>TinCID001453</v>
      </c>
    </row>
    <row r="163" spans="1:28" s="227" customFormat="1" ht="25.5">
      <c r="A163" s="186" t="s">
        <v>15345</v>
      </c>
      <c r="B163" s="182" t="s">
        <v>1099</v>
      </c>
      <c r="C163" s="227" t="s">
        <v>15344</v>
      </c>
      <c r="D163" s="230"/>
      <c r="E163" s="182" t="s">
        <v>1074</v>
      </c>
      <c r="G163" s="182" t="str">
        <f ca="1">IF(A162=$X$4,IF(ISERROR($V163),"Enter smelter details","RMI"),IF(ISERROR($V163),"",OFFSET('Smelter Look-up'!$F$4,$V163-4,0)))</f>
        <v/>
      </c>
      <c r="H163" s="182" t="s">
        <v>15972</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6"/>
        <v>Unknown</v>
      </c>
      <c r="T163" s="181" t="str">
        <f ca="1">IF(B162="","",IF(ISERROR(MATCH($J163,SorP!$B$1:$B$6226,0)),"",INDIRECT("'SorP'!$A$"&amp;MATCH($S163&amp;$J163,SorP!C:C,0))))</f>
        <v/>
      </c>
      <c r="U163" s="201"/>
      <c r="V163" s="226" t="e">
        <f>IF(A162="",NA(),IF(OR(A162="Smelter not listed",A162="Smelter not yet identified"),MATCH($B162&amp;$D163,'Smelter Look-up'!$J:$J,0),MATCH($B162&amp;$A162,'Smelter Look-up'!$J:$J,0)))</f>
        <v>#N/A</v>
      </c>
      <c r="X163" s="227">
        <f t="shared" si="7"/>
        <v>0</v>
      </c>
      <c r="AB163" s="228" t="str">
        <f t="shared" si="8"/>
        <v>TinCID003449</v>
      </c>
    </row>
    <row r="164" spans="1:28" s="227" customFormat="1" ht="25.5">
      <c r="A164" s="186" t="s">
        <v>15714</v>
      </c>
      <c r="B164" s="182" t="s">
        <v>1099</v>
      </c>
      <c r="C164" s="227" t="s">
        <v>15713</v>
      </c>
      <c r="D164" s="230"/>
      <c r="E164" s="182" t="s">
        <v>1074</v>
      </c>
      <c r="G164" s="182" t="str">
        <f ca="1">IF(A163=$X$4,IF(ISERROR($V164),"Enter smelter details","RMI"),IF(ISERROR($V164),"",OFFSET('Smelter Look-up'!$F$4,$V164-4,0)))</f>
        <v/>
      </c>
      <c r="H164" s="182" t="s">
        <v>15975</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6"/>
        <v>Unknown</v>
      </c>
      <c r="T164" s="181" t="str">
        <f ca="1">IF(B163="","",IF(ISERROR(MATCH($J164,SorP!$B$1:$B$6226,0)),"",INDIRECT("'SorP'!$A$"&amp;MATCH($S164&amp;$J164,SorP!C:C,0))))</f>
        <v/>
      </c>
      <c r="U164" s="201"/>
      <c r="V164" s="226" t="e">
        <f>IF(A163="",NA(),IF(OR(A163="Smelter not listed",A163="Smelter not yet identified"),MATCH($B163&amp;$D164,'Smelter Look-up'!$J:$J,0),MATCH($B163&amp;$A163,'Smelter Look-up'!$J:$J,0)))</f>
        <v>#N/A</v>
      </c>
      <c r="X164" s="227">
        <f t="shared" si="7"/>
        <v>0</v>
      </c>
      <c r="AB164" s="228" t="str">
        <f t="shared" si="8"/>
        <v>TinCID000313</v>
      </c>
    </row>
    <row r="165" spans="1:28" s="227" customFormat="1" ht="25.5">
      <c r="A165" s="186" t="s">
        <v>15310</v>
      </c>
      <c r="B165" s="182" t="s">
        <v>1099</v>
      </c>
      <c r="C165" s="227" t="s">
        <v>15309</v>
      </c>
      <c r="D165" s="230"/>
      <c r="E165" s="182" t="s">
        <v>1074</v>
      </c>
      <c r="G165" s="182" t="str">
        <f ca="1">IF(A164=$X$4,IF(ISERROR($V165),"Enter smelter details","RMI"),IF(ISERROR($V165),"",OFFSET('Smelter Look-up'!$F$4,$V165-4,0)))</f>
        <v/>
      </c>
      <c r="H165" s="182" t="s">
        <v>15954</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6"/>
        <v>Unknown</v>
      </c>
      <c r="T165" s="181" t="str">
        <f ca="1">IF(B164="","",IF(ISERROR(MATCH($J165,SorP!$B$1:$B$6226,0)),"",INDIRECT("'SorP'!$A$"&amp;MATCH($S165&amp;$J165,SorP!C:C,0))))</f>
        <v/>
      </c>
      <c r="U165" s="201"/>
      <c r="V165" s="226" t="e">
        <f>IF(A164="",NA(),IF(OR(A164="Smelter not listed",A164="Smelter not yet identified"),MATCH($B164&amp;$D165,'Smelter Look-up'!$J:$J,0),MATCH($B164&amp;$A164,'Smelter Look-up'!$J:$J,0)))</f>
        <v>#N/A</v>
      </c>
      <c r="X165" s="227">
        <f t="shared" si="7"/>
        <v>0</v>
      </c>
      <c r="AB165" s="228" t="str">
        <f t="shared" si="8"/>
        <v>TinCID001458</v>
      </c>
    </row>
    <row r="166" spans="1:28" s="227" customFormat="1" ht="25.5">
      <c r="A166" s="186" t="s">
        <v>15625</v>
      </c>
      <c r="B166" s="182" t="s">
        <v>1099</v>
      </c>
      <c r="C166" s="227" t="s">
        <v>15624</v>
      </c>
      <c r="D166" s="230"/>
      <c r="E166" s="182" t="s">
        <v>1074</v>
      </c>
      <c r="G166" s="182" t="str">
        <f ca="1">IF(A165=$X$4,IF(ISERROR($V166),"Enter smelter details","RMI"),IF(ISERROR($V166),"",OFFSET('Smelter Look-up'!$F$4,$V166-4,0)))</f>
        <v/>
      </c>
      <c r="H166" s="182" t="s">
        <v>15975</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6"/>
        <v>Unknown</v>
      </c>
      <c r="T166" s="181" t="str">
        <f ca="1">IF(B165="","",IF(ISERROR(MATCH($J166,SorP!$B$1:$B$6226,0)),"",INDIRECT("'SorP'!$A$"&amp;MATCH($S166&amp;$J166,SorP!C:C,0))))</f>
        <v/>
      </c>
      <c r="U166" s="201"/>
      <c r="V166" s="226" t="e">
        <f>IF(A165="",NA(),IF(OR(A165="Smelter not listed",A165="Smelter not yet identified"),MATCH($B165&amp;$D166,'Smelter Look-up'!$J:$J,0),MATCH($B165&amp;$A165,'Smelter Look-up'!$J:$J,0)))</f>
        <v>#N/A</v>
      </c>
      <c r="X166" s="227">
        <f t="shared" si="7"/>
        <v>0</v>
      </c>
      <c r="AB166" s="228" t="str">
        <f t="shared" si="8"/>
        <v>TinCID003868</v>
      </c>
    </row>
    <row r="167" spans="1:28" s="227" customFormat="1" ht="25.5">
      <c r="A167" s="186" t="s">
        <v>777</v>
      </c>
      <c r="B167" s="182" t="s">
        <v>1099</v>
      </c>
      <c r="C167" s="227" t="s">
        <v>13714</v>
      </c>
      <c r="D167" s="230"/>
      <c r="E167" s="182" t="s">
        <v>1074</v>
      </c>
      <c r="G167" s="182" t="str">
        <f ca="1">IF(A166=$X$4,IF(ISERROR($V167),"Enter smelter details","RMI"),IF(ISERROR($V167),"",OFFSET('Smelter Look-up'!$F$4,$V167-4,0)))</f>
        <v/>
      </c>
      <c r="H167" s="182" t="s">
        <v>15976</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6"/>
        <v>Unknown</v>
      </c>
      <c r="T167" s="181" t="str">
        <f ca="1">IF(B166="","",IF(ISERROR(MATCH($J167,SorP!$B$1:$B$6226,0)),"",INDIRECT("'SorP'!$A$"&amp;MATCH($S167&amp;$J167,SorP!C:C,0))))</f>
        <v/>
      </c>
      <c r="U167" s="201"/>
      <c r="V167" s="226" t="e">
        <f>IF(A166="",NA(),IF(OR(A166="Smelter not listed",A166="Smelter not yet identified"),MATCH($B166&amp;$D167,'Smelter Look-up'!$J:$J,0),MATCH($B166&amp;$A166,'Smelter Look-up'!$J:$J,0)))</f>
        <v>#N/A</v>
      </c>
      <c r="X167" s="227">
        <f t="shared" si="7"/>
        <v>0</v>
      </c>
      <c r="AB167" s="228" t="str">
        <f t="shared" si="8"/>
        <v>TinCID002593</v>
      </c>
    </row>
    <row r="168" spans="1:28" s="227" customFormat="1" ht="25.5">
      <c r="A168" s="186" t="s">
        <v>760</v>
      </c>
      <c r="B168" s="182" t="s">
        <v>1099</v>
      </c>
      <c r="C168" s="227" t="s">
        <v>13713</v>
      </c>
      <c r="D168" s="230"/>
      <c r="E168" s="182" t="s">
        <v>1074</v>
      </c>
      <c r="G168" s="182" t="str">
        <f ca="1">IF(A167=$X$4,IF(ISERROR($V168),"Enter smelter details","RMI"),IF(ISERROR($V168),"",OFFSET('Smelter Look-up'!$F$4,$V168-4,0)))</f>
        <v/>
      </c>
      <c r="H168" s="182" t="s">
        <v>15977</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6"/>
        <v>Unknown</v>
      </c>
      <c r="T168" s="181" t="str">
        <f ca="1">IF(B167="","",IF(ISERROR(MATCH($J168,SorP!$B$1:$B$6226,0)),"",INDIRECT("'SorP'!$A$"&amp;MATCH($S168&amp;$J168,SorP!C:C,0))))</f>
        <v/>
      </c>
      <c r="U168" s="201"/>
      <c r="V168" s="226" t="e">
        <f>IF(A167="",NA(),IF(OR(A167="Smelter not listed",A167="Smelter not yet identified"),MATCH($B167&amp;$D168,'Smelter Look-up'!$J:$J,0),MATCH($B167&amp;$A167,'Smelter Look-up'!$J:$J,0)))</f>
        <v>#N/A</v>
      </c>
      <c r="X168" s="227">
        <f t="shared" si="7"/>
        <v>0</v>
      </c>
      <c r="AB168" s="228" t="str">
        <f t="shared" si="8"/>
        <v>TinCID001477</v>
      </c>
    </row>
    <row r="169" spans="1:28" s="227" customFormat="1" ht="25.5">
      <c r="A169" s="186" t="s">
        <v>1771</v>
      </c>
      <c r="B169" s="182" t="s">
        <v>1099</v>
      </c>
      <c r="C169" s="227" t="s">
        <v>12381</v>
      </c>
      <c r="D169" s="230"/>
      <c r="E169" s="182" t="s">
        <v>1065</v>
      </c>
      <c r="G169" s="182" t="str">
        <f ca="1">IF(A168=$X$4,IF(ISERROR($V169),"Enter smelter details","RMI"),IF(ISERROR($V169),"",OFFSET('Smelter Look-up'!$F$4,$V169-4,0)))</f>
        <v/>
      </c>
      <c r="H169" s="182" t="s">
        <v>15936</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6"/>
        <v>Unknown</v>
      </c>
      <c r="T169" s="181" t="str">
        <f ca="1">IF(B168="","",IF(ISERROR(MATCH($J169,SorP!$B$1:$B$6226,0)),"",INDIRECT("'SorP'!$A$"&amp;MATCH($S169&amp;$J169,SorP!C:C,0))))</f>
        <v/>
      </c>
      <c r="U169" s="201"/>
      <c r="V169" s="226" t="e">
        <f>IF(A168="",NA(),IF(OR(A168="Smelter not listed",A168="Smelter not yet identified"),MATCH($B168&amp;$D169,'Smelter Look-up'!$J:$J,0),MATCH($B168&amp;$A168,'Smelter Look-up'!$J:$J,0)))</f>
        <v>#N/A</v>
      </c>
      <c r="X169" s="227">
        <f t="shared" si="7"/>
        <v>0</v>
      </c>
      <c r="AB169" s="228" t="str">
        <f t="shared" si="8"/>
        <v>TinCID001482</v>
      </c>
    </row>
    <row r="170" spans="1:28" s="227" customFormat="1" ht="25.5">
      <c r="A170" s="186" t="s">
        <v>762</v>
      </c>
      <c r="B170" s="182" t="s">
        <v>1099</v>
      </c>
      <c r="C170" s="227" t="s">
        <v>761</v>
      </c>
      <c r="D170" s="230"/>
      <c r="E170" s="182" t="s">
        <v>2383</v>
      </c>
      <c r="G170" s="182" t="str">
        <f ca="1">IF(A169=$X$4,IF(ISERROR($V170),"Enter smelter details","RMI"),IF(ISERROR($V170),"",OFFSET('Smelter Look-up'!$F$4,$V170-4,0)))</f>
        <v/>
      </c>
      <c r="H170" s="182" t="s">
        <v>15978</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6"/>
        <v>Unknown</v>
      </c>
      <c r="T170" s="181" t="str">
        <f ca="1">IF(B169="","",IF(ISERROR(MATCH($J170,SorP!$B$1:$B$6226,0)),"",INDIRECT("'SorP'!$A$"&amp;MATCH($S170&amp;$J170,SorP!C:C,0))))</f>
        <v/>
      </c>
      <c r="U170" s="201"/>
      <c r="V170" s="226" t="e">
        <f>IF(A169="",NA(),IF(OR(A169="Smelter not listed",A169="Smelter not yet identified"),MATCH($B169&amp;$D170,'Smelter Look-up'!$J:$J,0),MATCH($B169&amp;$A169,'Smelter Look-up'!$J:$J,0)))</f>
        <v>#N/A</v>
      </c>
      <c r="X170" s="227">
        <f t="shared" si="7"/>
        <v>0</v>
      </c>
      <c r="AB170" s="228" t="str">
        <f t="shared" si="8"/>
        <v>TinCID002706</v>
      </c>
    </row>
    <row r="171" spans="1:28" s="227" customFormat="1" ht="25.5">
      <c r="A171" s="186" t="s">
        <v>2483</v>
      </c>
      <c r="B171" s="182" t="s">
        <v>1099</v>
      </c>
      <c r="C171" s="227" t="s">
        <v>2482</v>
      </c>
      <c r="D171" s="230"/>
      <c r="E171" s="182" t="s">
        <v>1065</v>
      </c>
      <c r="G171" s="182" t="str">
        <f ca="1">IF(A170=$X$4,IF(ISERROR($V171),"Enter smelter details","RMI"),IF(ISERROR($V171),"",OFFSET('Smelter Look-up'!$F$4,$V171-4,0)))</f>
        <v/>
      </c>
      <c r="H171" s="182" t="s">
        <v>15979</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6"/>
        <v>Unknown</v>
      </c>
      <c r="T171" s="181" t="str">
        <f ca="1">IF(B170="","",IF(ISERROR(MATCH($J171,SorP!$B$1:$B$6226,0)),"",INDIRECT("'SorP'!$A$"&amp;MATCH($S171&amp;$J171,SorP!C:C,0))))</f>
        <v/>
      </c>
      <c r="U171" s="201"/>
      <c r="V171" s="226" t="e">
        <f>IF(A170="",NA(),IF(OR(A170="Smelter not listed",A170="Smelter not yet identified"),MATCH($B170&amp;$D171,'Smelter Look-up'!$J:$J,0),MATCH($B170&amp;$A170,'Smelter Look-up'!$J:$J,0)))</f>
        <v>#N/A</v>
      </c>
      <c r="X171" s="227">
        <f t="shared" si="7"/>
        <v>0</v>
      </c>
      <c r="AB171" s="228" t="str">
        <f t="shared" si="8"/>
        <v>TinCID001539</v>
      </c>
    </row>
    <row r="172" spans="1:28" s="227" customFormat="1" ht="38.25">
      <c r="A172" s="186" t="s">
        <v>15639</v>
      </c>
      <c r="B172" s="182" t="s">
        <v>1099</v>
      </c>
      <c r="C172" s="227" t="s">
        <v>15638</v>
      </c>
      <c r="D172" s="230"/>
      <c r="E172" s="182" t="s">
        <v>1077</v>
      </c>
      <c r="G172" s="182" t="str">
        <f ca="1">IF(A171=$X$4,IF(ISERROR($V172),"Enter smelter details","RMI"),IF(ISERROR($V172),"",OFFSET('Smelter Look-up'!$F$4,$V172-4,0)))</f>
        <v/>
      </c>
      <c r="H172" s="182" t="s">
        <v>15980</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6"/>
        <v>Unknown</v>
      </c>
      <c r="T172" s="181" t="str">
        <f ca="1">IF(B171="","",IF(ISERROR(MATCH($J172,SorP!$B$1:$B$6226,0)),"",INDIRECT("'SorP'!$A$"&amp;MATCH($S172&amp;$J172,SorP!C:C,0))))</f>
        <v/>
      </c>
      <c r="U172" s="201"/>
      <c r="V172" s="226" t="e">
        <f>IF(A171="",NA(),IF(OR(A171="Smelter not listed",A171="Smelter not yet identified"),MATCH($B171&amp;$D172,'Smelter Look-up'!$J:$J,0),MATCH($B171&amp;$A171,'Smelter Look-up'!$J:$J,0)))</f>
        <v>#N/A</v>
      </c>
      <c r="X172" s="227">
        <f t="shared" si="7"/>
        <v>0</v>
      </c>
      <c r="AB172" s="228" t="str">
        <f t="shared" si="8"/>
        <v>TinCID002756</v>
      </c>
    </row>
    <row r="173" spans="1:28" s="227" customFormat="1" ht="25.5">
      <c r="A173" s="186" t="s">
        <v>763</v>
      </c>
      <c r="B173" s="182" t="s">
        <v>1099</v>
      </c>
      <c r="C173" s="227" t="s">
        <v>1000</v>
      </c>
      <c r="D173" s="230"/>
      <c r="E173" s="182" t="s">
        <v>859</v>
      </c>
      <c r="G173" s="182" t="str">
        <f ca="1">IF(A172=$X$4,IF(ISERROR($V173),"Enter smelter details","RMI"),IF(ISERROR($V173),"",OFFSET('Smelter Look-up'!$F$4,$V173-4,0)))</f>
        <v/>
      </c>
      <c r="H173" s="182" t="s">
        <v>15981</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6"/>
        <v>Unknown</v>
      </c>
      <c r="T173" s="181" t="str">
        <f ca="1">IF(B172="","",IF(ISERROR(MATCH($J173,SorP!$B$1:$B$6226,0)),"",INDIRECT("'SorP'!$A$"&amp;MATCH($S173&amp;$J173,SorP!C:C,0))))</f>
        <v/>
      </c>
      <c r="U173" s="201"/>
      <c r="V173" s="226" t="e">
        <f>IF(A172="",NA(),IF(OR(A172="Smelter not listed",A172="Smelter not yet identified"),MATCH($B172&amp;$D173,'Smelter Look-up'!$J:$J,0),MATCH($B172&amp;$A172,'Smelter Look-up'!$J:$J,0)))</f>
        <v>#N/A</v>
      </c>
      <c r="X173" s="227">
        <f t="shared" si="7"/>
        <v>0</v>
      </c>
      <c r="AB173" s="228" t="str">
        <f t="shared" si="8"/>
        <v>TinCID004403</v>
      </c>
    </row>
    <row r="174" spans="1:28" s="227" customFormat="1" ht="25.5">
      <c r="A174" s="186" t="s">
        <v>766</v>
      </c>
      <c r="B174" s="182" t="s">
        <v>1099</v>
      </c>
      <c r="C174" s="227" t="s">
        <v>15303</v>
      </c>
      <c r="D174" s="230"/>
      <c r="E174" s="182" t="s">
        <v>1069</v>
      </c>
      <c r="G174" s="182" t="str">
        <f ca="1">IF(A173=$X$4,IF(ISERROR($V174),"Enter smelter details","RMI"),IF(ISERROR($V174),"",OFFSET('Smelter Look-up'!$F$4,$V174-4,0)))</f>
        <v/>
      </c>
      <c r="H174" s="182" t="s">
        <v>15958</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6"/>
        <v>Unknown</v>
      </c>
      <c r="T174" s="181" t="str">
        <f ca="1">IF(B173="","",IF(ISERROR(MATCH($J174,SorP!$B$1:$B$6226,0)),"",INDIRECT("'SorP'!$A$"&amp;MATCH($S174&amp;$J174,SorP!C:C,0))))</f>
        <v/>
      </c>
      <c r="U174" s="201"/>
      <c r="V174" s="226" t="e">
        <f>IF(A173="",NA(),IF(OR(A173="Smelter not listed",A173="Smelter not yet identified"),MATCH($B173&amp;$D174,'Smelter Look-up'!$J:$J,0),MATCH($B173&amp;$A173,'Smelter Look-up'!$J:$J,0)))</f>
        <v>#N/A</v>
      </c>
      <c r="X174" s="227">
        <f t="shared" si="7"/>
        <v>0</v>
      </c>
      <c r="AB174" s="228" t="str">
        <f t="shared" si="8"/>
        <v>TinCID001898</v>
      </c>
    </row>
    <row r="175" spans="1:28" s="227" customFormat="1" ht="25.5">
      <c r="A175" s="186" t="s">
        <v>13122</v>
      </c>
      <c r="B175" s="182" t="s">
        <v>1099</v>
      </c>
      <c r="C175" s="227" t="s">
        <v>13121</v>
      </c>
      <c r="D175" s="230"/>
      <c r="E175" s="182" t="s">
        <v>2384</v>
      </c>
      <c r="G175" s="182" t="str">
        <f ca="1">IF(A174=$X$4,IF(ISERROR($V175),"Enter smelter details","RMI"),IF(ISERROR($V175),"",OFFSET('Smelter Look-up'!$F$4,$V175-4,0)))</f>
        <v/>
      </c>
      <c r="H175" s="182" t="s">
        <v>15982</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6"/>
        <v>Unknown</v>
      </c>
      <c r="T175" s="181" t="str">
        <f ca="1">IF(B174="","",IF(ISERROR(MATCH($J175,SorP!$B$1:$B$6226,0)),"",INDIRECT("'SorP'!$A$"&amp;MATCH($S175&amp;$J175,SorP!C:C,0))))</f>
        <v/>
      </c>
      <c r="U175" s="201"/>
      <c r="V175" s="226" t="e">
        <f>IF(A174="",NA(),IF(OR(A174="Smelter not listed",A174="Smelter not yet identified"),MATCH($B174&amp;$D175,'Smelter Look-up'!$J:$J,0),MATCH($B174&amp;$A174,'Smelter Look-up'!$J:$J,0)))</f>
        <v>#N/A</v>
      </c>
      <c r="X175" s="227">
        <f t="shared" si="7"/>
        <v>0</v>
      </c>
      <c r="AB175" s="228" t="str">
        <f t="shared" si="8"/>
        <v>TinCID002180</v>
      </c>
    </row>
    <row r="176" spans="1:28" s="227" customFormat="1" ht="25.5">
      <c r="A176" s="186" t="s">
        <v>764</v>
      </c>
      <c r="B176" s="182" t="s">
        <v>1099</v>
      </c>
      <c r="C176" s="227" t="s">
        <v>2484</v>
      </c>
      <c r="D176" s="230"/>
      <c r="E176" s="182" t="s">
        <v>1065</v>
      </c>
      <c r="G176" s="182" t="str">
        <f ca="1">IF(A175=$X$4,IF(ISERROR($V176),"Enter smelter details","RMI"),IF(ISERROR($V176),"",OFFSET('Smelter Look-up'!$F$4,$V176-4,0)))</f>
        <v/>
      </c>
      <c r="H176" s="182" t="s">
        <v>15956</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6"/>
        <v>Unknown</v>
      </c>
      <c r="T176" s="181" t="str">
        <f ca="1">IF(B175="","",IF(ISERROR(MATCH($J176,SorP!$B$1:$B$6226,0)),"",INDIRECT("'SorP'!$A$"&amp;MATCH($S176&amp;$J176,SorP!C:C,0))))</f>
        <v/>
      </c>
      <c r="U176" s="201"/>
      <c r="V176" s="226" t="e">
        <f>IF(A175="",NA(),IF(OR(A175="Smelter not listed",A175="Smelter not yet identified"),MATCH($B175&amp;$D176,'Smelter Look-up'!$J:$J,0),MATCH($B175&amp;$A175,'Smelter Look-up'!$J:$J,0)))</f>
        <v>#N/A</v>
      </c>
      <c r="X176" s="227">
        <f t="shared" si="7"/>
        <v>0</v>
      </c>
      <c r="AB176" s="228" t="str">
        <f t="shared" si="8"/>
        <v>TinCID003325</v>
      </c>
    </row>
    <row r="177" spans="1:28" s="227" customFormat="1" ht="25.5">
      <c r="A177" s="186" t="s">
        <v>15641</v>
      </c>
      <c r="B177" s="182" t="s">
        <v>1099</v>
      </c>
      <c r="C177" s="227" t="s">
        <v>15640</v>
      </c>
      <c r="D177" s="230"/>
      <c r="E177" s="182" t="s">
        <v>861</v>
      </c>
      <c r="G177" s="182" t="str">
        <f ca="1">IF(A176=$X$4,IF(ISERROR($V177),"Enter smelter details","RMI"),IF(ISERROR($V177),"",OFFSET('Smelter Look-up'!$F$4,$V177-4,0)))</f>
        <v/>
      </c>
      <c r="H177" s="182" t="s">
        <v>15983</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6"/>
        <v>Unknown</v>
      </c>
      <c r="T177" s="181" t="str">
        <f ca="1">IF(B176="","",IF(ISERROR(MATCH($J177,SorP!$B$1:$B$6226,0)),"",INDIRECT("'SorP'!$A$"&amp;MATCH($S177&amp;$J177,SorP!C:C,0))))</f>
        <v/>
      </c>
      <c r="U177" s="201"/>
      <c r="V177" s="226" t="e">
        <f>IF(A176="",NA(),IF(OR(A176="Smelter not listed",A176="Smelter not yet identified"),MATCH($B176&amp;$D177,'Smelter Look-up'!$J:$J,0),MATCH($B176&amp;$A176,'Smelter Look-up'!$J:$J,0)))</f>
        <v>#N/A</v>
      </c>
      <c r="X177" s="227">
        <f t="shared" si="7"/>
        <v>0</v>
      </c>
      <c r="AB177" s="228" t="str">
        <f t="shared" si="8"/>
        <v>TinCID002036</v>
      </c>
    </row>
    <row r="178" spans="1:28" s="227" customFormat="1" ht="25.5">
      <c r="A178" s="186" t="s">
        <v>765</v>
      </c>
      <c r="B178" s="182" t="s">
        <v>1099</v>
      </c>
      <c r="C178" s="227" t="s">
        <v>2120</v>
      </c>
      <c r="D178" s="230"/>
      <c r="E178" s="182" t="s">
        <v>1069</v>
      </c>
      <c r="G178" s="182" t="str">
        <f ca="1">IF(A177=$X$4,IF(ISERROR($V178),"Enter smelter details","RMI"),IF(ISERROR($V178),"",OFFSET('Smelter Look-up'!$F$4,$V178-4,0)))</f>
        <v/>
      </c>
      <c r="H178" s="182" t="s">
        <v>15958</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6"/>
        <v>Unknown</v>
      </c>
      <c r="T178" s="181" t="str">
        <f ca="1">IF(B177="","",IF(ISERROR(MATCH($J178,SorP!$B$1:$B$6226,0)),"",INDIRECT("'SorP'!$A$"&amp;MATCH($S178&amp;$J178,SorP!C:C,0))))</f>
        <v/>
      </c>
      <c r="U178" s="201"/>
      <c r="V178" s="226" t="e">
        <f>IF(A177="",NA(),IF(OR(A177="Smelter not listed",A177="Smelter not yet identified"),MATCH($B177&amp;$D178,'Smelter Look-up'!$J:$J,0),MATCH($B177&amp;$A177,'Smelter Look-up'!$J:$J,0)))</f>
        <v>#N/A</v>
      </c>
      <c r="X178" s="227">
        <f t="shared" si="7"/>
        <v>0</v>
      </c>
      <c r="AB178" s="228" t="str">
        <f t="shared" si="8"/>
        <v>TinCID004724</v>
      </c>
    </row>
    <row r="179" spans="1:28" s="227" customFormat="1" ht="25.5">
      <c r="A179" s="186" t="s">
        <v>13720</v>
      </c>
      <c r="B179" s="182" t="s">
        <v>1099</v>
      </c>
      <c r="C179" s="227" t="s">
        <v>13719</v>
      </c>
      <c r="D179" s="230"/>
      <c r="E179" s="182" t="s">
        <v>1069</v>
      </c>
      <c r="G179" s="182" t="str">
        <f ca="1">IF(A178=$X$4,IF(ISERROR($V179),"Enter smelter details","RMI"),IF(ISERROR($V179),"",OFFSET('Smelter Look-up'!$F$4,$V179-4,0)))</f>
        <v/>
      </c>
      <c r="H179" s="182" t="s">
        <v>15958</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6"/>
        <v>Unknown</v>
      </c>
      <c r="T179" s="181" t="str">
        <f ca="1">IF(B178="","",IF(ISERROR(MATCH($J179,SorP!$B$1:$B$6226,0)),"",INDIRECT("'SorP'!$A$"&amp;MATCH($S179&amp;$J179,SorP!C:C,0))))</f>
        <v/>
      </c>
      <c r="U179" s="201"/>
      <c r="V179" s="226" t="e">
        <f>IF(A178="",NA(),IF(OR(A178="Smelter not listed",A178="Smelter not yet identified"),MATCH($B178&amp;$D179,'Smelter Look-up'!$J:$J,0),MATCH($B178&amp;$A178,'Smelter Look-up'!$J:$J,0)))</f>
        <v>#N/A</v>
      </c>
      <c r="X179" s="227">
        <f t="shared" si="7"/>
        <v>0</v>
      </c>
      <c r="AB179" s="228" t="str">
        <f t="shared" si="8"/>
        <v>TinCID002158</v>
      </c>
    </row>
    <row r="180" spans="1:28" s="227" customFormat="1" ht="25.5">
      <c r="A180" s="186" t="s">
        <v>767</v>
      </c>
      <c r="B180" s="182" t="s">
        <v>1101</v>
      </c>
      <c r="C180" s="227" t="s">
        <v>13721</v>
      </c>
      <c r="D180" s="230"/>
      <c r="E180" s="182" t="s">
        <v>1077</v>
      </c>
      <c r="G180" s="182" t="str">
        <f ca="1">IF(A179=$X$4,IF(ISERROR($V180),"Enter smelter details","RMI"),IF(ISERROR($V180),"",OFFSET('Smelter Look-up'!$F$4,$V180-4,0)))</f>
        <v/>
      </c>
      <c r="H180" s="182" t="s">
        <v>15984</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6"/>
        <v>Unknown</v>
      </c>
      <c r="T180" s="181" t="str">
        <f ca="1">IF(B179="","",IF(ISERROR(MATCH($J180,SorP!$B$1:$B$6226,0)),"",INDIRECT("'SorP'!$A$"&amp;MATCH($S180&amp;$J180,SorP!C:C,0))))</f>
        <v/>
      </c>
      <c r="U180" s="201"/>
      <c r="V180" s="226" t="e">
        <f>IF(A179="",NA(),IF(OR(A179="Smelter not listed",A179="Smelter not yet identified"),MATCH($B179&amp;$D180,'Smelter Look-up'!$J:$J,0),MATCH($B179&amp;$A179,'Smelter Look-up'!$J:$J,0)))</f>
        <v>#N/A</v>
      </c>
      <c r="X180" s="227">
        <f t="shared" si="7"/>
        <v>0</v>
      </c>
      <c r="AB180" s="228" t="str">
        <f t="shared" si="8"/>
        <v>TinCID003397</v>
      </c>
    </row>
    <row r="181" spans="1:28" s="227" customFormat="1" ht="38.25">
      <c r="A181" s="186" t="s">
        <v>13777</v>
      </c>
      <c r="B181" s="182" t="s">
        <v>1101</v>
      </c>
      <c r="C181" s="227" t="s">
        <v>13763</v>
      </c>
      <c r="D181" s="230"/>
      <c r="E181" s="182" t="s">
        <v>863</v>
      </c>
      <c r="G181" s="182" t="str">
        <f ca="1">IF(A180=$X$4,IF(ISERROR($V181),"Enter smelter details","RMI"),IF(ISERROR($V181),"",OFFSET('Smelter Look-up'!$F$4,$V181-4,0)))</f>
        <v/>
      </c>
      <c r="H181" s="182" t="s">
        <v>15985</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6"/>
        <v>Unknown</v>
      </c>
      <c r="T181" s="181" t="str">
        <f ca="1">IF(B180="","",IF(ISERROR(MATCH($J181,SorP!$B$1:$B$6226,0)),"",INDIRECT("'SorP'!$A$"&amp;MATCH($S181&amp;$J181,SorP!C:C,0))))</f>
        <v/>
      </c>
      <c r="U181" s="201"/>
      <c r="V181" s="226" t="e">
        <f>IF(A180="",NA(),IF(OR(A180="Smelter not listed",A180="Smelter not yet identified"),MATCH($B180&amp;$D181,'Smelter Look-up'!$J:$J,0),MATCH($B180&amp;$A180,'Smelter Look-up'!$J:$J,0)))</f>
        <v>#N/A</v>
      </c>
      <c r="X181" s="227">
        <f t="shared" si="7"/>
        <v>0</v>
      </c>
      <c r="AB181" s="228" t="str">
        <f t="shared" si="8"/>
        <v>TungstenCID000004</v>
      </c>
    </row>
    <row r="182" spans="1:28" s="227" customFormat="1" ht="38.25">
      <c r="A182" s="186" t="s">
        <v>13724</v>
      </c>
      <c r="B182" s="182" t="s">
        <v>1101</v>
      </c>
      <c r="C182" s="227" t="s">
        <v>14970</v>
      </c>
      <c r="D182" s="230"/>
      <c r="E182" s="182" t="s">
        <v>1069</v>
      </c>
      <c r="G182" s="182" t="str">
        <f ca="1">IF(A181=$X$4,IF(ISERROR($V182),"Enter smelter details","RMI"),IF(ISERROR($V182),"",OFFSET('Smelter Look-up'!$F$4,$V182-4,0)))</f>
        <v/>
      </c>
      <c r="H182" s="182" t="s">
        <v>15986</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6"/>
        <v>Unknown</v>
      </c>
      <c r="T182" s="181" t="str">
        <f ca="1">IF(B181="","",IF(ISERROR(MATCH($J182,SorP!$B$1:$B$6226,0)),"",INDIRECT("'SorP'!$A$"&amp;MATCH($S182&amp;$J182,SorP!C:C,0))))</f>
        <v/>
      </c>
      <c r="U182" s="201"/>
      <c r="V182" s="226" t="e">
        <f>IF(A181="",NA(),IF(OR(A181="Smelter not listed",A181="Smelter not yet identified"),MATCH($B181&amp;$D182,'Smelter Look-up'!$J:$J,0),MATCH($B181&amp;$A181,'Smelter Look-up'!$J:$J,0)))</f>
        <v>#N/A</v>
      </c>
      <c r="X182" s="227">
        <f t="shared" si="7"/>
        <v>0</v>
      </c>
      <c r="AB182" s="228" t="str">
        <f t="shared" si="8"/>
        <v>TungstenCID002502</v>
      </c>
    </row>
    <row r="183" spans="1:28" s="227" customFormat="1" ht="38.25">
      <c r="A183" s="186" t="s">
        <v>770</v>
      </c>
      <c r="B183" s="182" t="s">
        <v>1101</v>
      </c>
      <c r="C183" s="227" t="s">
        <v>1344</v>
      </c>
      <c r="D183" s="230"/>
      <c r="E183" s="182" t="s">
        <v>1069</v>
      </c>
      <c r="G183" s="182" t="str">
        <f ca="1">IF(A182=$X$4,IF(ISERROR($V183),"Enter smelter details","RMI"),IF(ISERROR($V183),"",OFFSET('Smelter Look-up'!$F$4,$V183-4,0)))</f>
        <v/>
      </c>
      <c r="H183" s="182" t="s">
        <v>15961</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6"/>
        <v>Unknown</v>
      </c>
      <c r="T183" s="181" t="str">
        <f ca="1">IF(B182="","",IF(ISERROR(MATCH($J183,SorP!$B$1:$B$6226,0)),"",INDIRECT("'SorP'!$A$"&amp;MATCH($S183&amp;$J183,SorP!C:C,0))))</f>
        <v/>
      </c>
      <c r="U183" s="201"/>
      <c r="V183" s="226" t="e">
        <f>IF(A182="",NA(),IF(OR(A182="Smelter not listed",A182="Smelter not yet identified"),MATCH($B182&amp;$D183,'Smelter Look-up'!$J:$J,0),MATCH($B182&amp;$A182,'Smelter Look-up'!$J:$J,0)))</f>
        <v>#N/A</v>
      </c>
      <c r="X183" s="227">
        <f t="shared" si="7"/>
        <v>0</v>
      </c>
      <c r="AB183" s="228" t="str">
        <f t="shared" si="8"/>
        <v>TungstenCID002641</v>
      </c>
    </row>
    <row r="184" spans="1:28" s="227" customFormat="1" ht="38.25">
      <c r="A184" s="186" t="s">
        <v>13778</v>
      </c>
      <c r="B184" s="182" t="s">
        <v>1101</v>
      </c>
      <c r="C184" s="227" t="s">
        <v>13764</v>
      </c>
      <c r="D184" s="230"/>
      <c r="E184" s="182" t="s">
        <v>1065</v>
      </c>
      <c r="G184" s="182" t="str">
        <f ca="1">IF(A183=$X$4,IF(ISERROR($V184),"Enter smelter details","RMI"),IF(ISERROR($V184),"",OFFSET('Smelter Look-up'!$F$4,$V184-4,0)))</f>
        <v/>
      </c>
      <c r="H184" s="182" t="s">
        <v>15987</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6"/>
        <v>Unknown</v>
      </c>
      <c r="T184" s="181" t="str">
        <f ca="1">IF(B183="","",IF(ISERROR(MATCH($J184,SorP!$B$1:$B$6226,0)),"",INDIRECT("'SorP'!$A$"&amp;MATCH($S184&amp;$J184,SorP!C:C,0))))</f>
        <v/>
      </c>
      <c r="U184" s="201"/>
      <c r="V184" s="226" t="e">
        <f>IF(A183="",NA(),IF(OR(A183="Smelter not listed",A183="Smelter not yet identified"),MATCH($B183&amp;$D184,'Smelter Look-up'!$J:$J,0),MATCH($B183&amp;$A183,'Smelter Look-up'!$J:$J,0)))</f>
        <v>#N/A</v>
      </c>
      <c r="X184" s="227">
        <f t="shared" si="7"/>
        <v>0</v>
      </c>
      <c r="AB184" s="228" t="str">
        <f t="shared" si="8"/>
        <v>TungstenCID000258</v>
      </c>
    </row>
    <row r="185" spans="1:28" s="227" customFormat="1" ht="38.25">
      <c r="A185" s="186" t="s">
        <v>14972</v>
      </c>
      <c r="B185" s="182" t="s">
        <v>1101</v>
      </c>
      <c r="C185" s="227" t="s">
        <v>15357</v>
      </c>
      <c r="D185" s="230"/>
      <c r="E185" s="182" t="s">
        <v>1069</v>
      </c>
      <c r="G185" s="182" t="str">
        <f ca="1">IF(A184=$X$4,IF(ISERROR($V185),"Enter smelter details","RMI"),IF(ISERROR($V185),"",OFFSET('Smelter Look-up'!$F$4,$V185-4,0)))</f>
        <v/>
      </c>
      <c r="H185" s="182" t="s">
        <v>15988</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6"/>
        <v>Unknown</v>
      </c>
      <c r="T185" s="181" t="str">
        <f ca="1">IF(B184="","",IF(ISERROR(MATCH($J185,SorP!$B$1:$B$6226,0)),"",INDIRECT("'SorP'!$A$"&amp;MATCH($S185&amp;$J185,SorP!C:C,0))))</f>
        <v/>
      </c>
      <c r="U185" s="201"/>
      <c r="V185" s="226" t="e">
        <f>IF(A184="",NA(),IF(OR(A184="Smelter not listed",A184="Smelter not yet identified"),MATCH($B184&amp;$D185,'Smelter Look-up'!$J:$J,0),MATCH($B184&amp;$A184,'Smelter Look-up'!$J:$J,0)))</f>
        <v>#N/A</v>
      </c>
      <c r="X185" s="227">
        <f t="shared" si="7"/>
        <v>0</v>
      </c>
      <c r="AB185" s="228" t="str">
        <f t="shared" si="8"/>
        <v>TungstenCID003468</v>
      </c>
    </row>
    <row r="186" spans="1:28" s="227" customFormat="1" ht="38.25">
      <c r="A186" s="186" t="s">
        <v>132</v>
      </c>
      <c r="B186" s="182" t="s">
        <v>1101</v>
      </c>
      <c r="C186" s="227" t="s">
        <v>142</v>
      </c>
      <c r="D186" s="230"/>
      <c r="E186" s="182" t="s">
        <v>1069</v>
      </c>
      <c r="G186" s="182" t="str">
        <f ca="1">IF(A185=$X$4,IF(ISERROR($V186),"Enter smelter details","RMI"),IF(ISERROR($V186),"",OFFSET('Smelter Look-up'!$F$4,$V186-4,0)))</f>
        <v/>
      </c>
      <c r="H186" s="182" t="s">
        <v>15961</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6"/>
        <v>Unknown</v>
      </c>
      <c r="T186" s="181" t="str">
        <f ca="1">IF(B185="","",IF(ISERROR(MATCH($J186,SorP!$B$1:$B$6226,0)),"",INDIRECT("'SorP'!$A$"&amp;MATCH($S186&amp;$J186,SorP!C:C,0))))</f>
        <v/>
      </c>
      <c r="U186" s="201"/>
      <c r="V186" s="226" t="e">
        <f>IF(A185="",NA(),IF(OR(A185="Smelter not listed",A185="Smelter not yet identified"),MATCH($B185&amp;$D186,'Smelter Look-up'!$J:$J,0),MATCH($B185&amp;$A185,'Smelter Look-up'!$J:$J,0)))</f>
        <v>#N/A</v>
      </c>
      <c r="X186" s="227">
        <f t="shared" si="7"/>
        <v>0</v>
      </c>
      <c r="AB186" s="228" t="str">
        <f t="shared" si="8"/>
        <v>TungstenCID003609</v>
      </c>
    </row>
    <row r="187" spans="1:28" s="227" customFormat="1" ht="38.25">
      <c r="A187" s="186" t="s">
        <v>380</v>
      </c>
      <c r="B187" s="182" t="s">
        <v>1101</v>
      </c>
      <c r="C187" s="227" t="s">
        <v>379</v>
      </c>
      <c r="D187" s="230"/>
      <c r="E187" s="182" t="s">
        <v>1069</v>
      </c>
      <c r="G187" s="182" t="str">
        <f ca="1">IF(A186=$X$4,IF(ISERROR($V187),"Enter smelter details","RMI"),IF(ISERROR($V187),"",OFFSET('Smelter Look-up'!$F$4,$V187-4,0)))</f>
        <v/>
      </c>
      <c r="H187" s="182" t="s">
        <v>15961</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6"/>
        <v>Unknown</v>
      </c>
      <c r="T187" s="181" t="str">
        <f ca="1">IF(B186="","",IF(ISERROR(MATCH($J187,SorP!$B$1:$B$6226,0)),"",INDIRECT("'SorP'!$A$"&amp;MATCH($S187&amp;$J187,SorP!C:C,0))))</f>
        <v/>
      </c>
      <c r="U187" s="201"/>
      <c r="V187" s="226" t="e">
        <f>IF(A186="",NA(),IF(OR(A186="Smelter not listed",A186="Smelter not yet identified"),MATCH($B186&amp;$D187,'Smelter Look-up'!$J:$J,0),MATCH($B186&amp;$A186,'Smelter Look-up'!$J:$J,0)))</f>
        <v>#N/A</v>
      </c>
      <c r="X187" s="227">
        <f t="shared" si="7"/>
        <v>0</v>
      </c>
      <c r="AB187" s="228" t="str">
        <f t="shared" si="8"/>
        <v>TungstenCID002315</v>
      </c>
    </row>
    <row r="188" spans="1:28" s="227" customFormat="1" ht="38.25">
      <c r="A188" s="186" t="s">
        <v>771</v>
      </c>
      <c r="B188" s="182" t="s">
        <v>1101</v>
      </c>
      <c r="C188" s="227" t="s">
        <v>15647</v>
      </c>
      <c r="D188" s="230"/>
      <c r="E188" s="182" t="s">
        <v>2384</v>
      </c>
      <c r="G188" s="182" t="str">
        <f ca="1">IF(A187=$X$4,IF(ISERROR($V188),"Enter smelter details","RMI"),IF(ISERROR($V188),"",OFFSET('Smelter Look-up'!$F$4,$V188-4,0)))</f>
        <v/>
      </c>
      <c r="H188" s="182" t="s">
        <v>15989</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6"/>
        <v>Unknown</v>
      </c>
      <c r="T188" s="181" t="str">
        <f ca="1">IF(B187="","",IF(ISERROR(MATCH($J188,SorP!$B$1:$B$6226,0)),"",INDIRECT("'SorP'!$A$"&amp;MATCH($S188&amp;$J188,SorP!C:C,0))))</f>
        <v/>
      </c>
      <c r="U188" s="201"/>
      <c r="V188" s="226" t="e">
        <f>IF(A187="",NA(),IF(OR(A187="Smelter not listed",A187="Smelter not yet identified"),MATCH($B187&amp;$D188,'Smelter Look-up'!$J:$J,0),MATCH($B187&amp;$A187,'Smelter Look-up'!$J:$J,0)))</f>
        <v>#N/A</v>
      </c>
      <c r="X188" s="227">
        <f t="shared" si="7"/>
        <v>0</v>
      </c>
      <c r="AB188" s="228" t="str">
        <f t="shared" si="8"/>
        <v>TungstenCID002494</v>
      </c>
    </row>
    <row r="189" spans="1:28" s="227" customFormat="1" ht="38.25">
      <c r="A189" s="186" t="s">
        <v>769</v>
      </c>
      <c r="B189" s="182" t="s">
        <v>1101</v>
      </c>
      <c r="C189" s="227" t="s">
        <v>1345</v>
      </c>
      <c r="D189" s="230"/>
      <c r="E189" s="182" t="s">
        <v>1069</v>
      </c>
      <c r="G189" s="182" t="str">
        <f ca="1">IF(A188=$X$4,IF(ISERROR($V189),"Enter smelter details","RMI"),IF(ISERROR($V189),"",OFFSET('Smelter Look-up'!$F$4,$V189-4,0)))</f>
        <v/>
      </c>
      <c r="H189" s="182" t="s">
        <v>15960</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6"/>
        <v>Unknown</v>
      </c>
      <c r="T189" s="181" t="str">
        <f ca="1">IF(B188="","",IF(ISERROR(MATCH($J189,SorP!$B$1:$B$6226,0)),"",INDIRECT("'SorP'!$A$"&amp;MATCH($S189&amp;$J189,SorP!C:C,0))))</f>
        <v/>
      </c>
      <c r="U189" s="201"/>
      <c r="V189" s="226" t="e">
        <f>IF(A188="",NA(),IF(OR(A188="Smelter not listed",A188="Smelter not yet identified"),MATCH($B188&amp;$D189,'Smelter Look-up'!$J:$J,0),MATCH($B188&amp;$A188,'Smelter Look-up'!$J:$J,0)))</f>
        <v>#N/A</v>
      </c>
      <c r="X189" s="227">
        <f t="shared" si="7"/>
        <v>0</v>
      </c>
      <c r="AB189" s="228" t="str">
        <f t="shared" si="8"/>
        <v>TungstenCID000568</v>
      </c>
    </row>
    <row r="190" spans="1:28" s="227" customFormat="1" ht="38.25">
      <c r="A190" s="186" t="s">
        <v>1390</v>
      </c>
      <c r="B190" s="182" t="s">
        <v>1101</v>
      </c>
      <c r="C190" s="227" t="s">
        <v>2487</v>
      </c>
      <c r="D190" s="230"/>
      <c r="E190" s="182" t="s">
        <v>1070</v>
      </c>
      <c r="G190" s="182" t="str">
        <f ca="1">IF(A189=$X$4,IF(ISERROR($V190),"Enter smelter details","RMI"),IF(ISERROR($V190),"",OFFSET('Smelter Look-up'!$F$4,$V190-4,0)))</f>
        <v/>
      </c>
      <c r="H190" s="182" t="s">
        <v>15990</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6"/>
        <v>Unknown</v>
      </c>
      <c r="T190" s="181" t="str">
        <f ca="1">IF(B189="","",IF(ISERROR(MATCH($J190,SorP!$B$1:$B$6226,0)),"",INDIRECT("'SorP'!$A$"&amp;MATCH($S190&amp;$J190,SorP!C:C,0))))</f>
        <v/>
      </c>
      <c r="U190" s="201"/>
      <c r="V190" s="226" t="e">
        <f>IF(A189="",NA(),IF(OR(A189="Smelter not listed",A189="Smelter not yet identified"),MATCH($B189&amp;$D190,'Smelter Look-up'!$J:$J,0),MATCH($B189&amp;$A189,'Smelter Look-up'!$J:$J,0)))</f>
        <v>#N/A</v>
      </c>
      <c r="X190" s="227">
        <f t="shared" si="7"/>
        <v>0</v>
      </c>
      <c r="AB190" s="228" t="str">
        <f t="shared" si="8"/>
        <v>TungstenCID000218</v>
      </c>
    </row>
    <row r="191" spans="1:28" s="227" customFormat="1" ht="38.25">
      <c r="A191" s="186" t="s">
        <v>13779</v>
      </c>
      <c r="B191" s="182" t="s">
        <v>1101</v>
      </c>
      <c r="C191" s="227" t="s">
        <v>15358</v>
      </c>
      <c r="D191" s="230"/>
      <c r="E191" s="182" t="s">
        <v>1069</v>
      </c>
      <c r="G191" s="182" t="str">
        <f ca="1">IF(A190=$X$4,IF(ISERROR($V191),"Enter smelter details","RMI"),IF(ISERROR($V191),"",OFFSET('Smelter Look-up'!$F$4,$V191-4,0)))</f>
        <v/>
      </c>
      <c r="H191" s="182" t="s">
        <v>15991</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6"/>
        <v>Unknown</v>
      </c>
      <c r="T191" s="181" t="str">
        <f ca="1">IF(B190="","",IF(ISERROR(MATCH($J191,SorP!$B$1:$B$6226,0)),"",INDIRECT("'SorP'!$A$"&amp;MATCH($S191&amp;$J191,SorP!C:C,0))))</f>
        <v/>
      </c>
      <c r="U191" s="201"/>
      <c r="V191" s="226" t="e">
        <f>IF(A190="",NA(),IF(OR(A190="Smelter not listed",A190="Smelter not yet identified"),MATCH($B190&amp;$D191,'Smelter Look-up'!$J:$J,0),MATCH($B190&amp;$A190,'Smelter Look-up'!$J:$J,0)))</f>
        <v>#N/A</v>
      </c>
      <c r="X191" s="227">
        <f t="shared" si="7"/>
        <v>0</v>
      </c>
      <c r="AB191" s="228" t="str">
        <f t="shared" si="8"/>
        <v>TungstenCID002541</v>
      </c>
    </row>
    <row r="192" spans="1:28" s="227" customFormat="1" ht="38.25">
      <c r="A192" s="186" t="s">
        <v>1370</v>
      </c>
      <c r="B192" s="182" t="s">
        <v>1101</v>
      </c>
      <c r="C192" s="227" t="s">
        <v>15354</v>
      </c>
      <c r="D192" s="230"/>
      <c r="E192" s="182" t="s">
        <v>1069</v>
      </c>
      <c r="G192" s="182" t="str">
        <f ca="1">IF(A191=$X$4,IF(ISERROR($V192),"Enter smelter details","RMI"),IF(ISERROR($V192),"",OFFSET('Smelter Look-up'!$F$4,$V192-4,0)))</f>
        <v/>
      </c>
      <c r="H192" s="182" t="s">
        <v>15947</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6"/>
        <v>Unknown</v>
      </c>
      <c r="T192" s="181" t="str">
        <f ca="1">IF(B191="","",IF(ISERROR(MATCH($J192,SorP!$B$1:$B$6226,0)),"",INDIRECT("'SorP'!$A$"&amp;MATCH($S192&amp;$J192,SorP!C:C,0))))</f>
        <v/>
      </c>
      <c r="U192" s="201"/>
      <c r="V192" s="226" t="e">
        <f>IF(A191="",NA(),IF(OR(A191="Smelter not listed",A191="Smelter not yet identified"),MATCH($B191&amp;$D192,'Smelter Look-up'!$J:$J,0),MATCH($B191&amp;$A191,'Smelter Look-up'!$J:$J,0)))</f>
        <v>#N/A</v>
      </c>
      <c r="X192" s="227">
        <f t="shared" si="7"/>
        <v>0</v>
      </c>
      <c r="AB192" s="228" t="str">
        <f t="shared" si="8"/>
        <v>TungstenCID003417</v>
      </c>
    </row>
    <row r="193" spans="1:28" s="227" customFormat="1" ht="38.25">
      <c r="A193" s="186" t="s">
        <v>773</v>
      </c>
      <c r="B193" s="182" t="s">
        <v>1101</v>
      </c>
      <c r="C193" s="227" t="s">
        <v>1347</v>
      </c>
      <c r="D193" s="230"/>
      <c r="E193" s="182" t="s">
        <v>1077</v>
      </c>
      <c r="G193" s="182" t="str">
        <f ca="1">IF(A192=$X$4,IF(ISERROR($V193),"Enter smelter details","RMI"),IF(ISERROR($V193),"",OFFSET('Smelter Look-up'!$F$4,$V193-4,0)))</f>
        <v/>
      </c>
      <c r="H193" s="182" t="s">
        <v>15992</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6"/>
        <v>Unknown</v>
      </c>
      <c r="T193" s="181" t="str">
        <f ca="1">IF(B192="","",IF(ISERROR(MATCH($J193,SorP!$B$1:$B$6226,0)),"",INDIRECT("'SorP'!$A$"&amp;MATCH($S193&amp;$J193,SorP!C:C,0))))</f>
        <v/>
      </c>
      <c r="U193" s="201"/>
      <c r="V193" s="226" t="e">
        <f>IF(A192="",NA(),IF(OR(A192="Smelter not listed",A192="Smelter not yet identified"),MATCH($B192&amp;$D193,'Smelter Look-up'!$J:$J,0),MATCH($B192&amp;$A192,'Smelter Look-up'!$J:$J,0)))</f>
        <v>#N/A</v>
      </c>
      <c r="X193" s="227">
        <f t="shared" si="7"/>
        <v>0</v>
      </c>
      <c r="AB193" s="228" t="str">
        <f t="shared" si="8"/>
        <v>TungstenCID002513</v>
      </c>
    </row>
    <row r="194" spans="1:28" s="227" customFormat="1" ht="38.25">
      <c r="A194" s="186" t="s">
        <v>1393</v>
      </c>
      <c r="B194" s="182" t="s">
        <v>1101</v>
      </c>
      <c r="C194" s="227" t="s">
        <v>1392</v>
      </c>
      <c r="D194" s="230"/>
      <c r="E194" s="182" t="s">
        <v>1069</v>
      </c>
      <c r="G194" s="182" t="str">
        <f ca="1">IF(A193=$X$4,IF(ISERROR($V194),"Enter smelter details","RMI"),IF(ISERROR($V194),"",OFFSET('Smelter Look-up'!$F$4,$V194-4,0)))</f>
        <v/>
      </c>
      <c r="H194" s="182" t="s">
        <v>15961</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6"/>
        <v>Unknown</v>
      </c>
      <c r="T194" s="181" t="str">
        <f ca="1">IF(B193="","",IF(ISERROR(MATCH($J194,SorP!$B$1:$B$6226,0)),"",INDIRECT("'SorP'!$A$"&amp;MATCH($S194&amp;$J194,SorP!C:C,0))))</f>
        <v/>
      </c>
      <c r="U194" s="201"/>
      <c r="V194" s="226" t="e">
        <f>IF(A193="",NA(),IF(OR(A193="Smelter not listed",A193="Smelter not yet identified"),MATCH($B193&amp;$D194,'Smelter Look-up'!$J:$J,0),MATCH($B193&amp;$A193,'Smelter Look-up'!$J:$J,0)))</f>
        <v>#N/A</v>
      </c>
      <c r="X194" s="227">
        <f t="shared" si="7"/>
        <v>0</v>
      </c>
      <c r="AB194" s="228" t="str">
        <f t="shared" si="8"/>
        <v>TungstenCID000825</v>
      </c>
    </row>
    <row r="195" spans="1:28" s="227" customFormat="1" ht="38.25">
      <c r="A195" s="186" t="s">
        <v>130</v>
      </c>
      <c r="B195" s="182" t="s">
        <v>1101</v>
      </c>
      <c r="C195" s="227" t="s">
        <v>148</v>
      </c>
      <c r="D195" s="230"/>
      <c r="E195" s="182" t="s">
        <v>1069</v>
      </c>
      <c r="G195" s="182" t="str">
        <f ca="1">IF(A194=$X$4,IF(ISERROR($V195),"Enter smelter details","RMI"),IF(ISERROR($V195),"",OFFSET('Smelter Look-up'!$F$4,$V195-4,0)))</f>
        <v/>
      </c>
      <c r="H195" s="182" t="s">
        <v>15993</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6"/>
        <v>Unknown</v>
      </c>
      <c r="T195" s="181" t="str">
        <f ca="1">IF(B194="","",IF(ISERROR(MATCH($J195,SorP!$B$1:$B$6226,0)),"",INDIRECT("'SorP'!$A$"&amp;MATCH($S195&amp;$J195,SorP!C:C,0))))</f>
        <v/>
      </c>
      <c r="U195" s="201"/>
      <c r="V195" s="226" t="e">
        <f>IF(A194="",NA(),IF(OR(A194="Smelter not listed",A194="Smelter not yet identified"),MATCH($B194&amp;$D195,'Smelter Look-up'!$J:$J,0),MATCH($B194&amp;$A194,'Smelter Look-up'!$J:$J,0)))</f>
        <v>#N/A</v>
      </c>
      <c r="X195" s="227">
        <f t="shared" si="7"/>
        <v>0</v>
      </c>
      <c r="AB195" s="228" t="str">
        <f t="shared" si="8"/>
        <v>TungstenCID002551</v>
      </c>
    </row>
    <row r="196" spans="1:28" s="227" customFormat="1" ht="38.25">
      <c r="A196" s="186" t="s">
        <v>135</v>
      </c>
      <c r="B196" s="182" t="s">
        <v>1101</v>
      </c>
      <c r="C196" s="227" t="s">
        <v>145</v>
      </c>
      <c r="D196" s="230"/>
      <c r="E196" s="182" t="s">
        <v>1069</v>
      </c>
      <c r="G196" s="182" t="str">
        <f ca="1">IF(A195=$X$4,IF(ISERROR($V196),"Enter smelter details","RMI"),IF(ISERROR($V196),"",OFFSET('Smelter Look-up'!$F$4,$V196-4,0)))</f>
        <v/>
      </c>
      <c r="H196" s="182" t="s">
        <v>15994</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6"/>
        <v>Unknown</v>
      </c>
      <c r="T196" s="181" t="str">
        <f ca="1">IF(B195="","",IF(ISERROR(MATCH($J196,SorP!$B$1:$B$6226,0)),"",INDIRECT("'SorP'!$A$"&amp;MATCH($S196&amp;$J196,SorP!C:C,0))))</f>
        <v/>
      </c>
      <c r="U196" s="201"/>
      <c r="V196" s="226" t="e">
        <f>IF(A195="",NA(),IF(OR(A195="Smelter not listed",A195="Smelter not yet identified"),MATCH($B195&amp;$D196,'Smelter Look-up'!$J:$J,0),MATCH($B195&amp;$A195,'Smelter Look-up'!$J:$J,0)))</f>
        <v>#N/A</v>
      </c>
      <c r="X196" s="227">
        <f t="shared" si="7"/>
        <v>0</v>
      </c>
      <c r="AB196" s="228" t="str">
        <f t="shared" si="8"/>
        <v>TungstenCID002321</v>
      </c>
    </row>
    <row r="197" spans="1:28" s="227" customFormat="1" ht="38.25">
      <c r="A197" s="186" t="s">
        <v>134</v>
      </c>
      <c r="B197" s="182" t="s">
        <v>1101</v>
      </c>
      <c r="C197" s="227" t="s">
        <v>144</v>
      </c>
      <c r="D197" s="230"/>
      <c r="E197" s="182" t="s">
        <v>1069</v>
      </c>
      <c r="G197" s="182" t="str">
        <f ca="1">IF(A196=$X$4,IF(ISERROR($V197),"Enter smelter details","RMI"),IF(ISERROR($V197),"",OFFSET('Smelter Look-up'!$F$4,$V197-4,0)))</f>
        <v/>
      </c>
      <c r="H197" s="182" t="s">
        <v>15961</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15" ca="1" si="9">IF(B196="","",IF(ISERROR(MATCH($H196,CL,0)),"Unknown",INDIRECT("'C'!$A$"&amp;MATCH($H196,CL,0)+1)))</f>
        <v>Unknown</v>
      </c>
      <c r="T197" s="181" t="str">
        <f ca="1">IF(B196="","",IF(ISERROR(MATCH($J197,SorP!$B$1:$B$6226,0)),"",INDIRECT("'SorP'!$A$"&amp;MATCH($S197&amp;$J197,SorP!C:C,0))))</f>
        <v/>
      </c>
      <c r="U197" s="201"/>
      <c r="V197" s="226" t="e">
        <f>IF(A196="",NA(),IF(OR(A196="Smelter not listed",A196="Smelter not yet identified"),MATCH($B196&amp;$D197,'Smelter Look-up'!$J:$J,0),MATCH($B196&amp;$A196,'Smelter Look-up'!$J:$J,0)))</f>
        <v>#N/A</v>
      </c>
      <c r="X197" s="227">
        <f t="shared" ref="X197:X215" si="10">IF(AND(A196="Smelter not listed",OR(LEN(D197)=0,LEN(H196)=0)),1,0)</f>
        <v>0</v>
      </c>
      <c r="AB197" s="228" t="str">
        <f t="shared" ref="AB197:AB215" si="11">B196&amp;A196</f>
        <v>TungstenCID002318</v>
      </c>
    </row>
    <row r="198" spans="1:28" s="227" customFormat="1" ht="38.25">
      <c r="A198" s="186" t="s">
        <v>133</v>
      </c>
      <c r="B198" s="182" t="s">
        <v>1101</v>
      </c>
      <c r="C198" s="227" t="s">
        <v>143</v>
      </c>
      <c r="D198" s="230"/>
      <c r="E198" s="182" t="s">
        <v>1069</v>
      </c>
      <c r="G198" s="182" t="str">
        <f ca="1">IF(A197=$X$4,IF(ISERROR($V198),"Enter smelter details","RMI"),IF(ISERROR($V198),"",OFFSET('Smelter Look-up'!$F$4,$V198-4,0)))</f>
        <v/>
      </c>
      <c r="H198" s="182" t="s">
        <v>15961</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9"/>
        <v>Unknown</v>
      </c>
      <c r="T198" s="181" t="str">
        <f ca="1">IF(B197="","",IF(ISERROR(MATCH($J198,SorP!$B$1:$B$6226,0)),"",INDIRECT("'SorP'!$A$"&amp;MATCH($S198&amp;$J198,SorP!C:C,0))))</f>
        <v/>
      </c>
      <c r="U198" s="201"/>
      <c r="V198" s="226" t="e">
        <f>IF(A197="",NA(),IF(OR(A197="Smelter not listed",A197="Smelter not yet identified"),MATCH($B197&amp;$D198,'Smelter Look-up'!$J:$J,0),MATCH($B197&amp;$A197,'Smelter Look-up'!$J:$J,0)))</f>
        <v>#N/A</v>
      </c>
      <c r="X198" s="227">
        <f t="shared" si="10"/>
        <v>0</v>
      </c>
      <c r="AB198" s="228" t="str">
        <f t="shared" si="11"/>
        <v>TungstenCID002317</v>
      </c>
    </row>
    <row r="199" spans="1:28" s="227" customFormat="1" ht="38.25">
      <c r="A199" s="186" t="s">
        <v>15702</v>
      </c>
      <c r="B199" s="182" t="s">
        <v>1101</v>
      </c>
      <c r="C199" s="227" t="s">
        <v>15701</v>
      </c>
      <c r="D199" s="230"/>
      <c r="E199" s="182" t="s">
        <v>2383</v>
      </c>
      <c r="G199" s="182" t="str">
        <f ca="1">IF(A198=$X$4,IF(ISERROR($V199),"Enter smelter details","RMI"),IF(ISERROR($V199),"",OFFSET('Smelter Look-up'!$F$4,$V199-4,0)))</f>
        <v/>
      </c>
      <c r="H199" s="182" t="s">
        <v>15995</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9"/>
        <v>Unknown</v>
      </c>
      <c r="T199" s="181" t="str">
        <f ca="1">IF(B198="","",IF(ISERROR(MATCH($J199,SorP!$B$1:$B$6226,0)),"",INDIRECT("'SorP'!$A$"&amp;MATCH($S199&amp;$J199,SorP!C:C,0))))</f>
        <v/>
      </c>
      <c r="U199" s="201"/>
      <c r="V199" s="226" t="e">
        <f>IF(A198="",NA(),IF(OR(A198="Smelter not listed",A198="Smelter not yet identified"),MATCH($B198&amp;$D199,'Smelter Look-up'!$J:$J,0),MATCH($B198&amp;$A198,'Smelter Look-up'!$J:$J,0)))</f>
        <v>#N/A</v>
      </c>
      <c r="X199" s="227">
        <f t="shared" si="10"/>
        <v>0</v>
      </c>
      <c r="AB199" s="228" t="str">
        <f t="shared" si="11"/>
        <v>TungstenCID002316</v>
      </c>
    </row>
    <row r="200" spans="1:28" s="227" customFormat="1" ht="38.25">
      <c r="A200" s="186" t="s">
        <v>15648</v>
      </c>
      <c r="B200" s="182" t="s">
        <v>1101</v>
      </c>
      <c r="C200" s="227" t="s">
        <v>15716</v>
      </c>
      <c r="D200" s="230"/>
      <c r="E200" s="182" t="s">
        <v>863</v>
      </c>
      <c r="G200" s="182" t="str">
        <f ca="1">IF(A199=$X$4,IF(ISERROR($V200),"Enter smelter details","RMI"),IF(ISERROR($V200),"",OFFSET('Smelter Look-up'!$F$4,$V200-4,0)))</f>
        <v/>
      </c>
      <c r="H200" s="182" t="s">
        <v>15996</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9"/>
        <v>Unknown</v>
      </c>
      <c r="T200" s="181" t="str">
        <f ca="1">IF(B199="","",IF(ISERROR(MATCH($J200,SorP!$B$1:$B$6226,0)),"",INDIRECT("'SorP'!$A$"&amp;MATCH($S200&amp;$J200,SorP!C:C,0))))</f>
        <v/>
      </c>
      <c r="U200" s="201"/>
      <c r="V200" s="226" t="e">
        <f>IF(A199="",NA(),IF(OR(A199="Smelter not listed",A199="Smelter not yet identified"),MATCH($B199&amp;$D200,'Smelter Look-up'!$J:$J,0),MATCH($B199&amp;$A199,'Smelter Look-up'!$J:$J,0)))</f>
        <v>#N/A</v>
      </c>
      <c r="X200" s="227">
        <f t="shared" si="10"/>
        <v>0</v>
      </c>
      <c r="AB200" s="228" t="str">
        <f t="shared" si="11"/>
        <v>TungstenCID005012</v>
      </c>
    </row>
    <row r="201" spans="1:28" s="227" customFormat="1" ht="38.25">
      <c r="A201" s="186" t="s">
        <v>774</v>
      </c>
      <c r="B201" s="182" t="s">
        <v>1101</v>
      </c>
      <c r="C201" s="227" t="s">
        <v>141</v>
      </c>
      <c r="D201" s="230"/>
      <c r="E201" s="182" t="s">
        <v>2384</v>
      </c>
      <c r="G201" s="182" t="str">
        <f ca="1">IF(A200=$X$4,IF(ISERROR($V201),"Enter smelter details","RMI"),IF(ISERROR($V201),"",OFFSET('Smelter Look-up'!$F$4,$V201-4,0)))</f>
        <v/>
      </c>
      <c r="H201" s="182" t="s">
        <v>15997</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9"/>
        <v>Unknown</v>
      </c>
      <c r="T201" s="181" t="str">
        <f ca="1">IF(B200="","",IF(ISERROR(MATCH($J201,SorP!$B$1:$B$6226,0)),"",INDIRECT("'SorP'!$A$"&amp;MATCH($S201&amp;$J201,SorP!C:C,0))))</f>
        <v/>
      </c>
      <c r="U201" s="201"/>
      <c r="V201" s="226" t="e">
        <f>IF(A200="",NA(),IF(OR(A200="Smelter not listed",A200="Smelter not yet identified"),MATCH($B200&amp;$D201,'Smelter Look-up'!$J:$J,0),MATCH($B200&amp;$A200,'Smelter Look-up'!$J:$J,0)))</f>
        <v>#N/A</v>
      </c>
      <c r="X201" s="227">
        <f t="shared" si="10"/>
        <v>0</v>
      </c>
      <c r="AB201" s="228" t="str">
        <f t="shared" si="11"/>
        <v>TungstenCID004619</v>
      </c>
    </row>
    <row r="202" spans="1:28" s="227" customFormat="1" ht="38.25">
      <c r="A202" s="186" t="s">
        <v>768</v>
      </c>
      <c r="B202" s="182" t="s">
        <v>1101</v>
      </c>
      <c r="C202" s="227" t="s">
        <v>140</v>
      </c>
      <c r="D202" s="230"/>
      <c r="E202" s="182" t="s">
        <v>2384</v>
      </c>
      <c r="G202" s="182" t="str">
        <f ca="1">IF(A201=$X$4,IF(ISERROR($V202),"Enter smelter details","RMI"),IF(ISERROR($V202),"",OFFSET('Smelter Look-up'!$F$4,$V202-4,0)))</f>
        <v/>
      </c>
      <c r="H202" s="182" t="s">
        <v>15998</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9"/>
        <v>Unknown</v>
      </c>
      <c r="T202" s="181" t="str">
        <f ca="1">IF(B201="","",IF(ISERROR(MATCH($J202,SorP!$B$1:$B$6226,0)),"",INDIRECT("'SorP'!$A$"&amp;MATCH($S202&amp;$J202,SorP!C:C,0))))</f>
        <v/>
      </c>
      <c r="U202" s="201"/>
      <c r="V202" s="226" t="e">
        <f>IF(A201="",NA(),IF(OR(A201="Smelter not listed",A201="Smelter not yet identified"),MATCH($B201&amp;$D202,'Smelter Look-up'!$J:$J,0),MATCH($B201&amp;$A201,'Smelter Look-up'!$J:$J,0)))</f>
        <v>#N/A</v>
      </c>
      <c r="X202" s="227">
        <f t="shared" si="10"/>
        <v>0</v>
      </c>
      <c r="AB202" s="228" t="str">
        <f t="shared" si="11"/>
        <v>TungstenCID000966</v>
      </c>
    </row>
    <row r="203" spans="1:28" s="227" customFormat="1" ht="38.25">
      <c r="A203" s="186" t="s">
        <v>13730</v>
      </c>
      <c r="B203" s="182" t="s">
        <v>1101</v>
      </c>
      <c r="C203" s="227" t="s">
        <v>13729</v>
      </c>
      <c r="D203" s="230"/>
      <c r="E203" s="182" t="s">
        <v>2383</v>
      </c>
      <c r="G203" s="182" t="str">
        <f ca="1">IF(A202=$X$4,IF(ISERROR($V203),"Enter smelter details","RMI"),IF(ISERROR($V203),"",OFFSET('Smelter Look-up'!$F$4,$V203-4,0)))</f>
        <v/>
      </c>
      <c r="H203" s="182" t="s">
        <v>15999</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9"/>
        <v>Unknown</v>
      </c>
      <c r="T203" s="181" t="str">
        <f ca="1">IF(B202="","",IF(ISERROR(MATCH($J203,SorP!$B$1:$B$6226,0)),"",INDIRECT("'SorP'!$A$"&amp;MATCH($S203&amp;$J203,SorP!C:C,0))))</f>
        <v/>
      </c>
      <c r="U203" s="201"/>
      <c r="V203" s="226" t="e">
        <f>IF(A202="",NA(),IF(OR(A202="Smelter not listed",A202="Smelter not yet identified"),MATCH($B202&amp;$D203,'Smelter Look-up'!$J:$J,0),MATCH($B202&amp;$A202,'Smelter Look-up'!$J:$J,0)))</f>
        <v>#N/A</v>
      </c>
      <c r="X203" s="227">
        <f t="shared" si="10"/>
        <v>0</v>
      </c>
      <c r="AB203" s="228" t="str">
        <f t="shared" si="11"/>
        <v>TungstenCID000105</v>
      </c>
    </row>
    <row r="204" spans="1:28" s="227" customFormat="1" ht="38.25">
      <c r="A204" s="186" t="s">
        <v>15650</v>
      </c>
      <c r="B204" s="182" t="s">
        <v>1101</v>
      </c>
      <c r="C204" s="227" t="s">
        <v>15649</v>
      </c>
      <c r="D204" s="230"/>
      <c r="E204" s="182" t="s">
        <v>2383</v>
      </c>
      <c r="G204" s="182" t="str">
        <f ca="1">IF(A203=$X$4,IF(ISERROR($V204),"Enter smelter details","RMI"),IF(ISERROR($V204),"",OFFSET('Smelter Look-up'!$F$4,$V204-4,0)))</f>
        <v/>
      </c>
      <c r="H204" s="182" t="s">
        <v>16000</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9"/>
        <v>Unknown</v>
      </c>
      <c r="T204" s="181" t="str">
        <f ca="1">IF(B203="","",IF(ISERROR(MATCH($J204,SorP!$B$1:$B$6226,0)),"",INDIRECT("'SorP'!$A$"&amp;MATCH($S204&amp;$J204,SorP!C:C,0))))</f>
        <v/>
      </c>
      <c r="U204" s="201"/>
      <c r="V204" s="226" t="e">
        <f>IF(A203="",NA(),IF(OR(A203="Smelter not listed",A203="Smelter not yet identified"),MATCH($B203&amp;$D204,'Smelter Look-up'!$J:$J,0),MATCH($B203&amp;$A203,'Smelter Look-up'!$J:$J,0)))</f>
        <v>#N/A</v>
      </c>
      <c r="X204" s="227">
        <f t="shared" si="10"/>
        <v>0</v>
      </c>
      <c r="AB204" s="228" t="str">
        <f t="shared" si="11"/>
        <v>TungstenCID003407</v>
      </c>
    </row>
    <row r="205" spans="1:28" s="227" customFormat="1" ht="38.25">
      <c r="A205" s="186" t="s">
        <v>136</v>
      </c>
      <c r="B205" s="182" t="s">
        <v>1101</v>
      </c>
      <c r="C205" s="227" t="s">
        <v>146</v>
      </c>
      <c r="D205" s="230"/>
      <c r="E205" s="182" t="s">
        <v>1069</v>
      </c>
      <c r="G205" s="182" t="str">
        <f ca="1">IF(A204=$X$4,IF(ISERROR($V205),"Enter smelter details","RMI"),IF(ISERROR($V205),"",OFFSET('Smelter Look-up'!$F$4,$V205-4,0)))</f>
        <v/>
      </c>
      <c r="H205" s="182" t="s">
        <v>16001</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9"/>
        <v>Unknown</v>
      </c>
      <c r="T205" s="181" t="str">
        <f ca="1">IF(B204="","",IF(ISERROR(MATCH($J205,SorP!$B$1:$B$6226,0)),"",INDIRECT("'SorP'!$A$"&amp;MATCH($S205&amp;$J205,SorP!C:C,0))))</f>
        <v/>
      </c>
      <c r="U205" s="201"/>
      <c r="V205" s="226" t="e">
        <f>IF(A204="",NA(),IF(OR(A204="Smelter not listed",A204="Smelter not yet identified"),MATCH($B204&amp;$D205,'Smelter Look-up'!$J:$J,0),MATCH($B204&amp;$A204,'Smelter Look-up'!$J:$J,0)))</f>
        <v>#N/A</v>
      </c>
      <c r="X205" s="227">
        <f t="shared" si="10"/>
        <v>0</v>
      </c>
      <c r="AB205" s="228" t="str">
        <f t="shared" si="11"/>
        <v>TungstenCID004397</v>
      </c>
    </row>
    <row r="206" spans="1:28" s="227" customFormat="1" ht="38.25">
      <c r="A206" s="186" t="s">
        <v>1394</v>
      </c>
      <c r="B206" s="182" t="s">
        <v>1101</v>
      </c>
      <c r="C206" s="227" t="s">
        <v>14973</v>
      </c>
      <c r="D206" s="230"/>
      <c r="E206" s="182" t="s">
        <v>863</v>
      </c>
      <c r="G206" s="182" t="str">
        <f ca="1">IF(A205=$X$4,IF(ISERROR($V206),"Enter smelter details","RMI"),IF(ISERROR($V206),"",OFFSET('Smelter Look-up'!$F$4,$V206-4,0)))</f>
        <v/>
      </c>
      <c r="H206" s="182" t="s">
        <v>16002</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9"/>
        <v>Unknown</v>
      </c>
      <c r="T206" s="181" t="str">
        <f ca="1">IF(B205="","",IF(ISERROR(MATCH($J206,SorP!$B$1:$B$6226,0)),"",INDIRECT("'SorP'!$A$"&amp;MATCH($S206&amp;$J206,SorP!C:C,0))))</f>
        <v/>
      </c>
      <c r="U206" s="201"/>
      <c r="V206" s="226" t="e">
        <f>IF(A205="",NA(),IF(OR(A205="Smelter not listed",A205="Smelter not yet identified"),MATCH($B205&amp;$D206,'Smelter Look-up'!$J:$J,0),MATCH($B205&amp;$A205,'Smelter Look-up'!$J:$J,0)))</f>
        <v>#N/A</v>
      </c>
      <c r="X206" s="227">
        <f t="shared" si="10"/>
        <v>0</v>
      </c>
      <c r="AB206" s="228" t="str">
        <f t="shared" si="11"/>
        <v>TungstenCID002319</v>
      </c>
    </row>
    <row r="207" spans="1:28" s="227" customFormat="1" ht="38.25">
      <c r="A207" s="186" t="s">
        <v>1796</v>
      </c>
      <c r="B207" s="182" t="s">
        <v>1101</v>
      </c>
      <c r="C207" s="227" t="s">
        <v>1795</v>
      </c>
      <c r="D207" s="230"/>
      <c r="E207" s="182" t="s">
        <v>2384</v>
      </c>
      <c r="G207" s="182" t="str">
        <f ca="1">IF(A206=$X$4,IF(ISERROR($V207),"Enter smelter details","RMI"),IF(ISERROR($V207),"",OFFSET('Smelter Look-up'!$F$4,$V207-4,0)))</f>
        <v/>
      </c>
      <c r="H207" s="182" t="s">
        <v>16003</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9"/>
        <v>Unknown</v>
      </c>
      <c r="T207" s="181" t="str">
        <f ca="1">IF(B206="","",IF(ISERROR(MATCH($J207,SorP!$B$1:$B$6226,0)),"",INDIRECT("'SorP'!$A$"&amp;MATCH($S207&amp;$J207,SorP!C:C,0))))</f>
        <v/>
      </c>
      <c r="U207" s="201"/>
      <c r="V207" s="226" t="e">
        <f>IF(A206="",NA(),IF(OR(A206="Smelter not listed",A206="Smelter not yet identified"),MATCH($B206&amp;$D207,'Smelter Look-up'!$J:$J,0),MATCH($B206&amp;$A206,'Smelter Look-up'!$J:$J,0)))</f>
        <v>#N/A</v>
      </c>
      <c r="X207" s="227">
        <f t="shared" si="10"/>
        <v>0</v>
      </c>
      <c r="AB207" s="228" t="str">
        <f t="shared" si="11"/>
        <v>TungstenCID002543</v>
      </c>
    </row>
    <row r="208" spans="1:28" s="227" customFormat="1" ht="38.25">
      <c r="A208" s="186" t="s">
        <v>15654</v>
      </c>
      <c r="B208" s="182" t="s">
        <v>1101</v>
      </c>
      <c r="C208" s="227" t="s">
        <v>15653</v>
      </c>
      <c r="D208" s="230"/>
      <c r="E208" s="182" t="s">
        <v>852</v>
      </c>
      <c r="G208" s="182" t="str">
        <f ca="1">IF(A207=$X$4,IF(ISERROR($V208),"Enter smelter details","RMI"),IF(ISERROR($V208),"",OFFSET('Smelter Look-up'!$F$4,$V208-4,0)))</f>
        <v/>
      </c>
      <c r="H208" s="182" t="s">
        <v>16004</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9"/>
        <v>Unknown</v>
      </c>
      <c r="T208" s="181" t="str">
        <f ca="1">IF(B207="","",IF(ISERROR(MATCH($J208,SorP!$B$1:$B$6226,0)),"",INDIRECT("'SorP'!$A$"&amp;MATCH($S208&amp;$J208,SorP!C:C,0))))</f>
        <v/>
      </c>
      <c r="U208" s="201"/>
      <c r="V208" s="226" t="e">
        <f>IF(A207="",NA(),IF(OR(A207="Smelter not listed",A207="Smelter not yet identified"),MATCH($B207&amp;$D208,'Smelter Look-up'!$J:$J,0),MATCH($B207&amp;$A207,'Smelter Look-up'!$J:$J,0)))</f>
        <v>#N/A</v>
      </c>
      <c r="X208" s="227">
        <f t="shared" si="10"/>
        <v>0</v>
      </c>
      <c r="AB208" s="228" t="str">
        <f t="shared" si="11"/>
        <v>TungstenCID002589</v>
      </c>
    </row>
    <row r="209" spans="1:28" s="227" customFormat="1" ht="38.25">
      <c r="A209" s="186" t="s">
        <v>15658</v>
      </c>
      <c r="B209" s="182" t="s">
        <v>1101</v>
      </c>
      <c r="C209" s="227" t="s">
        <v>15657</v>
      </c>
      <c r="D209" s="230"/>
      <c r="E209" s="182" t="s">
        <v>1069</v>
      </c>
      <c r="G209" s="182" t="str">
        <f ca="1">IF(A208=$X$4,IF(ISERROR($V209),"Enter smelter details","RMI"),IF(ISERROR($V209),"",OFFSET('Smelter Look-up'!$F$4,$V209-4,0)))</f>
        <v/>
      </c>
      <c r="H209" s="182" t="s">
        <v>15988</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9"/>
        <v>Unknown</v>
      </c>
      <c r="T209" s="181" t="str">
        <f ca="1">IF(B208="","",IF(ISERROR(MATCH($J209,SorP!$B$1:$B$6226,0)),"",INDIRECT("'SorP'!$A$"&amp;MATCH($S209&amp;$J209,SorP!C:C,0))))</f>
        <v/>
      </c>
      <c r="U209" s="201"/>
      <c r="V209" s="226" t="e">
        <f>IF(A208="",NA(),IF(OR(A208="Smelter not listed",A208="Smelter not yet identified"),MATCH($B208&amp;$D209,'Smelter Look-up'!$J:$J,0),MATCH($B208&amp;$A208,'Smelter Look-up'!$J:$J,0)))</f>
        <v>#N/A</v>
      </c>
      <c r="X209" s="227">
        <f t="shared" si="10"/>
        <v>0</v>
      </c>
      <c r="AB209" s="228" t="str">
        <f t="shared" si="11"/>
        <v>TungstenCID004797</v>
      </c>
    </row>
    <row r="210" spans="1:28" s="227" customFormat="1" ht="38.25">
      <c r="A210" s="186" t="s">
        <v>1391</v>
      </c>
      <c r="B210" s="182" t="s">
        <v>1101</v>
      </c>
      <c r="C210" s="227" t="s">
        <v>14948</v>
      </c>
      <c r="D210" s="230"/>
      <c r="E210" s="182" t="s">
        <v>1070</v>
      </c>
      <c r="G210" s="182" t="str">
        <f ca="1">IF(A209=$X$4,IF(ISERROR($V210),"Enter smelter details","RMI"),IF(ISERROR($V210),"",OFFSET('Smelter Look-up'!$F$4,$V210-4,0)))</f>
        <v/>
      </c>
      <c r="H210" s="182" t="s">
        <v>15942</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9"/>
        <v>Unknown</v>
      </c>
      <c r="T210" s="181" t="str">
        <f ca="1">IF(B209="","",IF(ISERROR(MATCH($J210,SorP!$B$1:$B$6226,0)),"",INDIRECT("'SorP'!$A$"&amp;MATCH($S210&amp;$J210,SorP!C:C,0))))</f>
        <v/>
      </c>
      <c r="U210" s="201"/>
      <c r="V210" s="226" t="e">
        <f>IF(A209="",NA(),IF(OR(A209="Smelter not listed",A209="Smelter not yet identified"),MATCH($B209&amp;$D210,'Smelter Look-up'!$J:$J,0),MATCH($B209&amp;$A209,'Smelter Look-up'!$J:$J,0)))</f>
        <v>#N/A</v>
      </c>
      <c r="X210" s="227">
        <f t="shared" si="10"/>
        <v>0</v>
      </c>
      <c r="AB210" s="228" t="str">
        <f t="shared" si="11"/>
        <v>TungstenCID004430</v>
      </c>
    </row>
    <row r="211" spans="1:28" s="227" customFormat="1" ht="38.25">
      <c r="A211" s="186" t="s">
        <v>15364</v>
      </c>
      <c r="B211" s="182" t="s">
        <v>1101</v>
      </c>
      <c r="C211" s="227" t="s">
        <v>15363</v>
      </c>
      <c r="D211" s="230"/>
      <c r="E211" s="182" t="s">
        <v>863</v>
      </c>
      <c r="G211" s="182" t="str">
        <f ca="1">IF(A210=$X$4,IF(ISERROR($V211),"Enter smelter details","RMI"),IF(ISERROR($V211),"",OFFSET('Smelter Look-up'!$F$4,$V211-4,0)))</f>
        <v/>
      </c>
      <c r="H211" s="182" t="s">
        <v>15827</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9"/>
        <v>Unknown</v>
      </c>
      <c r="T211" s="181" t="str">
        <f ca="1">IF(B210="","",IF(ISERROR(MATCH($J211,SorP!$B$1:$B$6226,0)),"",INDIRECT("'SorP'!$A$"&amp;MATCH($S211&amp;$J211,SorP!C:C,0))))</f>
        <v/>
      </c>
      <c r="U211" s="201"/>
      <c r="V211" s="226" t="e">
        <f>IF(A210="",NA(),IF(OR(A210="Smelter not listed",A210="Smelter not yet identified"),MATCH($B210&amp;$D211,'Smelter Look-up'!$J:$J,0),MATCH($B210&amp;$A210,'Smelter Look-up'!$J:$J,0)))</f>
        <v>#N/A</v>
      </c>
      <c r="X211" s="227">
        <f t="shared" si="10"/>
        <v>0</v>
      </c>
      <c r="AB211" s="228" t="str">
        <f t="shared" si="11"/>
        <v>TungstenCID002542</v>
      </c>
    </row>
    <row r="212" spans="1:28" s="227" customFormat="1" ht="38.25">
      <c r="A212" s="186" t="s">
        <v>775</v>
      </c>
      <c r="B212" s="182" t="s">
        <v>1101</v>
      </c>
      <c r="C212" s="227" t="s">
        <v>2490</v>
      </c>
      <c r="D212" s="230"/>
      <c r="E212" s="182" t="s">
        <v>1063</v>
      </c>
      <c r="G212" s="182" t="str">
        <f ca="1">IF(A211=$X$4,IF(ISERROR($V212),"Enter smelter details","RMI"),IF(ISERROR($V212),"",OFFSET('Smelter Look-up'!$F$4,$V212-4,0)))</f>
        <v/>
      </c>
      <c r="H212" s="182" t="s">
        <v>16005</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9"/>
        <v>Unknown</v>
      </c>
      <c r="T212" s="181" t="str">
        <f ca="1">IF(B211="","",IF(ISERROR(MATCH($J212,SorP!$B$1:$B$6226,0)),"",INDIRECT("'SorP'!$A$"&amp;MATCH($S212&amp;$J212,SorP!C:C,0))))</f>
        <v/>
      </c>
      <c r="U212" s="201"/>
      <c r="V212" s="226" t="e">
        <f>IF(A211="",NA(),IF(OR(A211="Smelter not listed",A211="Smelter not yet identified"),MATCH($B211&amp;$D212,'Smelter Look-up'!$J:$J,0),MATCH($B211&amp;$A211,'Smelter Look-up'!$J:$J,0)))</f>
        <v>#N/A</v>
      </c>
      <c r="X212" s="227">
        <f t="shared" si="10"/>
        <v>0</v>
      </c>
      <c r="AB212" s="228" t="str">
        <f t="shared" si="11"/>
        <v>TungstenCID003993</v>
      </c>
    </row>
    <row r="213" spans="1:28" s="227" customFormat="1" ht="38.25">
      <c r="A213" s="186" t="s">
        <v>137</v>
      </c>
      <c r="B213" s="182" t="s">
        <v>1101</v>
      </c>
      <c r="C213" s="227" t="s">
        <v>147</v>
      </c>
      <c r="D213" s="230"/>
      <c r="E213" s="182" t="s">
        <v>1069</v>
      </c>
      <c r="G213" s="182" t="str">
        <f ca="1">IF(A212=$X$4,IF(ISERROR($V213),"Enter smelter details","RMI"),IF(ISERROR($V213),"",OFFSET('Smelter Look-up'!$F$4,$V213-4,0)))</f>
        <v/>
      </c>
      <c r="H213" s="182" t="s">
        <v>16006</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9"/>
        <v>Unknown</v>
      </c>
      <c r="T213" s="181" t="str">
        <f ca="1">IF(B212="","",IF(ISERROR(MATCH($J213,SorP!$B$1:$B$6226,0)),"",INDIRECT("'SorP'!$A$"&amp;MATCH($S213&amp;$J213,SorP!C:C,0))))</f>
        <v/>
      </c>
      <c r="U213" s="201"/>
      <c r="V213" s="226" t="e">
        <f>IF(A212="",NA(),IF(OR(A212="Smelter not listed",A212="Smelter not yet identified"),MATCH($B212&amp;$D213,'Smelter Look-up'!$J:$J,0),MATCH($B212&amp;$A212,'Smelter Look-up'!$J:$J,0)))</f>
        <v>#N/A</v>
      </c>
      <c r="X213" s="227">
        <f t="shared" si="10"/>
        <v>0</v>
      </c>
      <c r="AB213" s="228" t="str">
        <f t="shared" si="11"/>
        <v>TungstenCID002044</v>
      </c>
    </row>
    <row r="214" spans="1:28" s="227" customFormat="1" ht="38.25">
      <c r="A214" s="186" t="s">
        <v>776</v>
      </c>
      <c r="B214" s="182" t="s">
        <v>1101</v>
      </c>
      <c r="C214" s="227" t="s">
        <v>1348</v>
      </c>
      <c r="D214" s="230"/>
      <c r="E214" s="182" t="s">
        <v>1069</v>
      </c>
      <c r="G214" s="182" t="str">
        <f ca="1">IF(A213=$X$4,IF(ISERROR($V214),"Enter smelter details","RMI"),IF(ISERROR($V214),"",OFFSET('Smelter Look-up'!$F$4,$V214-4,0)))</f>
        <v/>
      </c>
      <c r="H214" s="182" t="s">
        <v>16006</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9"/>
        <v>Unknown</v>
      </c>
      <c r="T214" s="181" t="str">
        <f ca="1">IF(B213="","",IF(ISERROR(MATCH($J214,SorP!$B$1:$B$6226,0)),"",INDIRECT("'SorP'!$A$"&amp;MATCH($S214&amp;$J214,SorP!C:C,0))))</f>
        <v/>
      </c>
      <c r="U214" s="201"/>
      <c r="V214" s="226" t="e">
        <f>IF(A213="",NA(),IF(OR(A213="Smelter not listed",A213="Smelter not yet identified"),MATCH($B213&amp;$D214,'Smelter Look-up'!$J:$J,0),MATCH($B213&amp;$A213,'Smelter Look-up'!$J:$J,0)))</f>
        <v>#N/A</v>
      </c>
      <c r="X214" s="227">
        <f t="shared" si="10"/>
        <v>0</v>
      </c>
      <c r="AB214" s="228" t="str">
        <f t="shared" si="11"/>
        <v>TungstenCID002320</v>
      </c>
    </row>
    <row r="215" spans="1:28" s="227" customFormat="1" ht="38.25">
      <c r="A215" s="181"/>
      <c r="D215" s="230"/>
      <c r="G215" s="182" t="str">
        <f ca="1">IF(A214=$X$4,IF(ISERROR($V215),"Enter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9"/>
        <v>Unknown</v>
      </c>
      <c r="T215" s="181" t="str">
        <f ca="1">IF(B214="","",IF(ISERROR(MATCH($J215,SorP!$B$1:$B$6226,0)),"",INDIRECT("'SorP'!$A$"&amp;MATCH($S215&amp;$J215,SorP!C:C,0))))</f>
        <v/>
      </c>
      <c r="U215" s="201"/>
      <c r="V215" s="226" t="e">
        <f>IF(A214="",NA(),IF(OR(A214="Smelter not listed",A214="Smelter not yet identified"),MATCH($B214&amp;$D215,'Smelter Look-up'!$J:$J,0),MATCH($B214&amp;$A214,'Smelter Look-up'!$J:$J,0)))</f>
        <v>#N/A</v>
      </c>
      <c r="X215" s="227">
        <f t="shared" si="10"/>
        <v>0</v>
      </c>
      <c r="AB215" s="228" t="str">
        <f t="shared" si="11"/>
        <v>TungstenCID002082</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ref="S216:S228" ca="1" si="12">IF(B216="","",IF(ISERROR(MATCH($E216,CL,0)),"Unknown",INDIRECT("'C'!$A$"&amp;MATCH($E216,CL,0)+1)))</f>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ref="X216:X228" ca="1" si="13">IF(AND(C216="Smelter not listed",OR(LEN(D216)=0,LEN(E216)=0)),1,0)</f>
        <v>0</v>
      </c>
      <c r="AB216" s="228" t="str">
        <f t="shared" ref="AB216:AB228" si="14">B216&amp;C216</f>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3"/>
        <v>0</v>
      </c>
      <c r="AB217" s="228" t="str">
        <f t="shared" si="1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3"/>
        <v>0</v>
      </c>
      <c r="AB218" s="228" t="str">
        <f t="shared" si="1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3"/>
        <v>0</v>
      </c>
      <c r="AB219" s="228" t="str">
        <f t="shared" si="1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3"/>
        <v>0</v>
      </c>
      <c r="AB220" s="228" t="str">
        <f t="shared" si="1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3"/>
        <v>0</v>
      </c>
      <c r="AB221" s="228" t="str">
        <f t="shared" si="1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3"/>
        <v>0</v>
      </c>
      <c r="AB222" s="228" t="str">
        <f t="shared" si="1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3"/>
        <v>0</v>
      </c>
      <c r="AB223" s="228" t="str">
        <f t="shared" si="1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3"/>
        <v>0</v>
      </c>
      <c r="AB224" s="228" t="str">
        <f t="shared" si="1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3"/>
        <v>0</v>
      </c>
      <c r="AB225" s="228" t="str">
        <f t="shared" si="1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3"/>
        <v>0</v>
      </c>
      <c r="AB226" s="228" t="str">
        <f t="shared" si="1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3"/>
        <v>0</v>
      </c>
      <c r="AB227" s="228" t="str">
        <f t="shared" si="1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3"/>
        <v>0</v>
      </c>
      <c r="AB228" s="228" t="str">
        <f t="shared" si="1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15">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16">IF(AND(C229="Smelter not listed",OR(LEN(D229)=0,LEN(E229)=0)),1,0)</f>
        <v>0</v>
      </c>
      <c r="AB229" s="228" t="str">
        <f t="shared" ref="AB229:AB259" si="17">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16"/>
        <v>0</v>
      </c>
      <c r="AB230" s="228" t="str">
        <f t="shared" si="17"/>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16"/>
        <v>0</v>
      </c>
      <c r="AB231" s="228" t="str">
        <f t="shared" si="1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16"/>
        <v>0</v>
      </c>
      <c r="AB232" s="228" t="str">
        <f t="shared" si="1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16"/>
        <v>0</v>
      </c>
      <c r="AB233" s="228" t="str">
        <f t="shared" si="1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16"/>
        <v>0</v>
      </c>
      <c r="AB234" s="228" t="str">
        <f t="shared" si="1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16"/>
        <v>0</v>
      </c>
      <c r="AB235" s="228" t="str">
        <f t="shared" si="1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16"/>
        <v>0</v>
      </c>
      <c r="AB236" s="228" t="str">
        <f t="shared" si="1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16"/>
        <v>0</v>
      </c>
      <c r="AB237" s="228" t="str">
        <f t="shared" si="1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16"/>
        <v>0</v>
      </c>
      <c r="AB238" s="228" t="str">
        <f t="shared" si="1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16"/>
        <v>0</v>
      </c>
      <c r="AB239" s="228" t="str">
        <f t="shared" si="1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16"/>
        <v>0</v>
      </c>
      <c r="AB240" s="228" t="str">
        <f t="shared" si="1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16"/>
        <v>0</v>
      </c>
      <c r="AB241" s="228" t="str">
        <f t="shared" si="1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16"/>
        <v>0</v>
      </c>
      <c r="AB242" s="228" t="str">
        <f t="shared" si="1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16"/>
        <v>0</v>
      </c>
      <c r="AB243" s="228" t="str">
        <f t="shared" si="1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16"/>
        <v>0</v>
      </c>
      <c r="AB244" s="228" t="str">
        <f t="shared" si="1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16"/>
        <v>0</v>
      </c>
      <c r="AB245" s="228" t="str">
        <f t="shared" si="1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16"/>
        <v>0</v>
      </c>
      <c r="AB246" s="228" t="str">
        <f t="shared" si="1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16"/>
        <v>0</v>
      </c>
      <c r="AB247" s="228" t="str">
        <f t="shared" si="1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16"/>
        <v>0</v>
      </c>
      <c r="AB248" s="228" t="str">
        <f t="shared" si="1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16"/>
        <v>0</v>
      </c>
      <c r="AB249" s="228" t="str">
        <f t="shared" si="1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1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16"/>
        <v>0</v>
      </c>
      <c r="AB250" s="228" t="str">
        <f t="shared" si="1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1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16"/>
        <v>0</v>
      </c>
      <c r="AB251" s="228" t="str">
        <f t="shared" si="1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1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16"/>
        <v>0</v>
      </c>
      <c r="AB252" s="228" t="str">
        <f t="shared" si="1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1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16"/>
        <v>0</v>
      </c>
      <c r="AB253" s="228" t="str">
        <f t="shared" si="1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1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16"/>
        <v>0</v>
      </c>
      <c r="AB254" s="228" t="str">
        <f t="shared" si="1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1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16"/>
        <v>0</v>
      </c>
      <c r="AB255" s="228" t="str">
        <f t="shared" si="1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1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16"/>
        <v>0</v>
      </c>
      <c r="AB256" s="228" t="str">
        <f t="shared" si="1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1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16"/>
        <v>0</v>
      </c>
      <c r="AB257" s="228" t="str">
        <f t="shared" si="1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1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16"/>
        <v>0</v>
      </c>
      <c r="AB258" s="228" t="str">
        <f t="shared" si="1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1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16"/>
        <v>0</v>
      </c>
      <c r="AB259" s="228" t="str">
        <f t="shared" si="1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1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19">IF(AND(C260="Smelter not listed",OR(LEN(D260)=0,LEN(E260)=0)),1,0)</f>
        <v>0</v>
      </c>
      <c r="AB260" s="228" t="str">
        <f t="shared" ref="AB260" si="20">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21">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22">IF(AND(C261="Smelter not listed",OR(LEN(D261)=0,LEN(E261)=0)),1,0)</f>
        <v>0</v>
      </c>
      <c r="AB261" s="228" t="str">
        <f t="shared" ref="AB261:AB292" si="23">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2"/>
        <v>0</v>
      </c>
      <c r="AB262" s="228" t="str">
        <f t="shared" si="23"/>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2"/>
        <v>0</v>
      </c>
      <c r="AB263" s="228" t="str">
        <f t="shared" si="23"/>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2"/>
        <v>0</v>
      </c>
      <c r="AB264" s="228" t="str">
        <f t="shared" si="23"/>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2"/>
        <v>0</v>
      </c>
      <c r="AB265" s="228" t="str">
        <f t="shared" si="23"/>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2"/>
        <v>0</v>
      </c>
      <c r="AB266" s="228" t="str">
        <f t="shared" si="23"/>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2"/>
        <v>0</v>
      </c>
      <c r="AB267" s="228" t="str">
        <f t="shared" si="23"/>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2"/>
        <v>0</v>
      </c>
      <c r="AB268" s="228" t="str">
        <f t="shared" si="23"/>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2"/>
        <v>0</v>
      </c>
      <c r="AB269" s="228" t="str">
        <f t="shared" si="23"/>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2"/>
        <v>0</v>
      </c>
      <c r="AB270" s="228" t="str">
        <f t="shared" si="23"/>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2"/>
        <v>0</v>
      </c>
      <c r="AB271" s="228" t="str">
        <f t="shared" si="23"/>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2"/>
        <v>0</v>
      </c>
      <c r="AB272" s="228" t="str">
        <f t="shared" si="23"/>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2"/>
        <v>0</v>
      </c>
      <c r="AB273" s="228" t="str">
        <f t="shared" si="23"/>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2"/>
        <v>0</v>
      </c>
      <c r="AB274" s="228" t="str">
        <f t="shared" si="23"/>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2"/>
        <v>0</v>
      </c>
      <c r="AB275" s="228" t="str">
        <f t="shared" si="23"/>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2"/>
        <v>0</v>
      </c>
      <c r="AB276" s="228" t="str">
        <f t="shared" si="2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2"/>
        <v>0</v>
      </c>
      <c r="AB277" s="228" t="str">
        <f t="shared" si="2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2"/>
        <v>0</v>
      </c>
      <c r="AB278" s="228" t="str">
        <f t="shared" si="2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2"/>
        <v>0</v>
      </c>
      <c r="AB279" s="228" t="str">
        <f t="shared" si="2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2"/>
        <v>0</v>
      </c>
      <c r="AB280" s="228" t="str">
        <f t="shared" si="2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2"/>
        <v>0</v>
      </c>
      <c r="AB281" s="228" t="str">
        <f t="shared" si="2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2"/>
        <v>0</v>
      </c>
      <c r="AB282" s="228" t="str">
        <f t="shared" si="2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2"/>
        <v>0</v>
      </c>
      <c r="AB283" s="228" t="str">
        <f t="shared" si="2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2"/>
        <v>0</v>
      </c>
      <c r="AB284" s="228" t="str">
        <f t="shared" si="2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2"/>
        <v>0</v>
      </c>
      <c r="AB285" s="228" t="str">
        <f t="shared" si="2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2"/>
        <v>0</v>
      </c>
      <c r="AB286" s="228" t="str">
        <f t="shared" si="2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2"/>
        <v>0</v>
      </c>
      <c r="AB287" s="228" t="str">
        <f t="shared" si="2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2"/>
        <v>0</v>
      </c>
      <c r="AB288" s="228" t="str">
        <f t="shared" si="2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2"/>
        <v>0</v>
      </c>
      <c r="AB289" s="228" t="str">
        <f t="shared" si="2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2"/>
        <v>0</v>
      </c>
      <c r="AB290" s="228" t="str">
        <f t="shared" si="2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2"/>
        <v>0</v>
      </c>
      <c r="AB291" s="228" t="str">
        <f t="shared" si="2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2"/>
        <v>0</v>
      </c>
      <c r="AB292" s="228" t="str">
        <f t="shared" si="2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24">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25">IF(AND(C293="Smelter not listed",OR(LEN(D293)=0,LEN(E293)=0)),1,0)</f>
        <v>0</v>
      </c>
      <c r="AB293" s="228" t="str">
        <f t="shared" ref="AB293:AB323" si="26">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5"/>
        <v>0</v>
      </c>
      <c r="AB294" s="228" t="str">
        <f t="shared" si="26"/>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5"/>
        <v>0</v>
      </c>
      <c r="AB295" s="228" t="str">
        <f t="shared" si="2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5"/>
        <v>0</v>
      </c>
      <c r="AB296" s="228" t="str">
        <f t="shared" si="2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5"/>
        <v>0</v>
      </c>
      <c r="AB297" s="228" t="str">
        <f t="shared" si="2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5"/>
        <v>0</v>
      </c>
      <c r="AB298" s="228" t="str">
        <f t="shared" si="2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5"/>
        <v>0</v>
      </c>
      <c r="AB299" s="228" t="str">
        <f t="shared" si="2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5"/>
        <v>0</v>
      </c>
      <c r="AB300" s="228" t="str">
        <f t="shared" si="2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5"/>
        <v>0</v>
      </c>
      <c r="AB301" s="228" t="str">
        <f t="shared" si="2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5"/>
        <v>0</v>
      </c>
      <c r="AB302" s="228" t="str">
        <f t="shared" si="2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5"/>
        <v>0</v>
      </c>
      <c r="AB303" s="228" t="str">
        <f t="shared" si="2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5"/>
        <v>0</v>
      </c>
      <c r="AB304" s="228" t="str">
        <f t="shared" si="2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5"/>
        <v>0</v>
      </c>
      <c r="AB305" s="228" t="str">
        <f t="shared" si="2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5"/>
        <v>0</v>
      </c>
      <c r="AB306" s="228" t="str">
        <f t="shared" si="2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5"/>
        <v>0</v>
      </c>
      <c r="AB307" s="228" t="str">
        <f t="shared" si="2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5"/>
        <v>0</v>
      </c>
      <c r="AB308" s="228" t="str">
        <f t="shared" si="2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5"/>
        <v>0</v>
      </c>
      <c r="AB309" s="228" t="str">
        <f t="shared" si="2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5"/>
        <v>0</v>
      </c>
      <c r="AB310" s="228" t="str">
        <f t="shared" si="2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5"/>
        <v>0</v>
      </c>
      <c r="AB311" s="228" t="str">
        <f t="shared" si="2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5"/>
        <v>0</v>
      </c>
      <c r="AB312" s="228" t="str">
        <f t="shared" si="2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5"/>
        <v>0</v>
      </c>
      <c r="AB313" s="228" t="str">
        <f t="shared" si="2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5"/>
        <v>0</v>
      </c>
      <c r="AB314" s="228" t="str">
        <f t="shared" si="2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5"/>
        <v>0</v>
      </c>
      <c r="AB315" s="228" t="str">
        <f t="shared" si="2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5"/>
        <v>0</v>
      </c>
      <c r="AB316" s="228" t="str">
        <f t="shared" si="2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5"/>
        <v>0</v>
      </c>
      <c r="AB317" s="228" t="str">
        <f t="shared" si="2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5"/>
        <v>0</v>
      </c>
      <c r="AB318" s="228" t="str">
        <f t="shared" si="2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5"/>
        <v>0</v>
      </c>
      <c r="AB319" s="228" t="str">
        <f t="shared" si="2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5"/>
        <v>0</v>
      </c>
      <c r="AB320" s="228" t="str">
        <f t="shared" si="2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25"/>
        <v>0</v>
      </c>
      <c r="AB321" s="228" t="str">
        <f t="shared" si="2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25"/>
        <v>0</v>
      </c>
      <c r="AB322" s="228" t="str">
        <f t="shared" si="2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2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25"/>
        <v>0</v>
      </c>
      <c r="AB323" s="228" t="str">
        <f t="shared" si="2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2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28">IF(AND(C324="Smelter not listed",OR(LEN(D324)=0,LEN(E324)=0)),1,0)</f>
        <v>0</v>
      </c>
      <c r="AB324" s="228" t="str">
        <f t="shared" ref="AB324" si="29">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30">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31">IF(AND(C325="Smelter not listed",OR(LEN(D325)=0,LEN(E325)=0)),1,0)</f>
        <v>0</v>
      </c>
      <c r="AB325" s="228" t="str">
        <f t="shared" ref="AB325:AB356" si="32">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0"/>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1"/>
        <v>0</v>
      </c>
      <c r="AB326" s="228" t="str">
        <f t="shared" si="32"/>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1"/>
        <v>0</v>
      </c>
      <c r="AB327" s="228" t="str">
        <f t="shared" si="3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1"/>
        <v>0</v>
      </c>
      <c r="AB328" s="228" t="str">
        <f t="shared" si="3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1"/>
        <v>0</v>
      </c>
      <c r="AB329" s="228" t="str">
        <f t="shared" si="3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1"/>
        <v>0</v>
      </c>
      <c r="AB330" s="228" t="str">
        <f t="shared" si="3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1"/>
        <v>0</v>
      </c>
      <c r="AB331" s="228" t="str">
        <f t="shared" si="3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1"/>
        <v>0</v>
      </c>
      <c r="AB332" s="228" t="str">
        <f t="shared" si="3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1"/>
        <v>0</v>
      </c>
      <c r="AB333" s="228" t="str">
        <f t="shared" si="32"/>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1"/>
        <v>0</v>
      </c>
      <c r="AB334" s="228" t="str">
        <f t="shared" si="32"/>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1"/>
        <v>0</v>
      </c>
      <c r="AB335" s="228" t="str">
        <f t="shared" si="32"/>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1"/>
        <v>0</v>
      </c>
      <c r="AB336" s="228" t="str">
        <f t="shared" si="32"/>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1"/>
        <v>0</v>
      </c>
      <c r="AB337" s="228" t="str">
        <f t="shared" si="32"/>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1"/>
        <v>0</v>
      </c>
      <c r="AB338" s="228" t="str">
        <f t="shared" si="3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1"/>
        <v>0</v>
      </c>
      <c r="AB339" s="228" t="str">
        <f t="shared" si="3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1"/>
        <v>0</v>
      </c>
      <c r="AB340" s="228" t="str">
        <f t="shared" si="3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1"/>
        <v>0</v>
      </c>
      <c r="AB341" s="228" t="str">
        <f t="shared" si="3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1"/>
        <v>0</v>
      </c>
      <c r="AB342" s="228" t="str">
        <f t="shared" si="3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1"/>
        <v>0</v>
      </c>
      <c r="AB343" s="228" t="str">
        <f t="shared" si="3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1"/>
        <v>0</v>
      </c>
      <c r="AB344" s="228" t="str">
        <f t="shared" si="3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33">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34">IF(AND(C357="Smelter not listed",OR(LEN(D357)=0,LEN(E357)=0)),1,0)</f>
        <v>0</v>
      </c>
      <c r="AB357" s="228" t="str">
        <f t="shared" ref="AB357:AB387" si="35">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4"/>
        <v>0</v>
      </c>
      <c r="AB358" s="228" t="str">
        <f t="shared" si="35"/>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3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37">IF(AND(C388="Smelter not listed",OR(LEN(D388)=0,LEN(E388)=0)),1,0)</f>
        <v>0</v>
      </c>
      <c r="AB388" s="228" t="str">
        <f t="shared" ref="AB388" si="38">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39">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40">IF(AND(C389="Smelter not listed",OR(LEN(D389)=0,LEN(E389)=0)),1,0)</f>
        <v>0</v>
      </c>
      <c r="AB389" s="228" t="str">
        <f t="shared" ref="AB389:AB420" si="41">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0"/>
        <v>0</v>
      </c>
      <c r="AB390" s="228" t="str">
        <f t="shared" si="41"/>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0"/>
        <v>0</v>
      </c>
      <c r="AB391" s="228" t="str">
        <f t="shared" si="4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0"/>
        <v>0</v>
      </c>
      <c r="AB392" s="228" t="str">
        <f t="shared" si="4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0"/>
        <v>0</v>
      </c>
      <c r="AB393" s="228" t="str">
        <f t="shared" si="4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0"/>
        <v>0</v>
      </c>
      <c r="AB394" s="228" t="str">
        <f t="shared" si="4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0"/>
        <v>0</v>
      </c>
      <c r="AB395" s="228" t="str">
        <f t="shared" si="4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0"/>
        <v>0</v>
      </c>
      <c r="AB396" s="228" t="str">
        <f t="shared" si="4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0"/>
        <v>0</v>
      </c>
      <c r="AB397" s="228" t="str">
        <f t="shared" si="41"/>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0"/>
        <v>0</v>
      </c>
      <c r="AB398" s="228" t="str">
        <f t="shared" si="41"/>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0"/>
        <v>0</v>
      </c>
      <c r="AB399" s="228" t="str">
        <f t="shared" si="4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0"/>
        <v>0</v>
      </c>
      <c r="AB400" s="228" t="str">
        <f t="shared" si="4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0"/>
        <v>0</v>
      </c>
      <c r="AB401" s="228" t="str">
        <f t="shared" si="41"/>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0"/>
        <v>0</v>
      </c>
      <c r="AB402" s="228" t="str">
        <f t="shared" si="4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0"/>
        <v>0</v>
      </c>
      <c r="AB403" s="228" t="str">
        <f t="shared" si="4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0"/>
        <v>0</v>
      </c>
      <c r="AB404" s="228" t="str">
        <f t="shared" si="4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0"/>
        <v>0</v>
      </c>
      <c r="AB405" s="228" t="str">
        <f t="shared" si="4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0"/>
        <v>0</v>
      </c>
      <c r="AB406" s="228" t="str">
        <f t="shared" si="4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0"/>
        <v>0</v>
      </c>
      <c r="AB407" s="228" t="str">
        <f t="shared" si="4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0"/>
        <v>0</v>
      </c>
      <c r="AB408" s="228" t="str">
        <f t="shared" si="4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0"/>
        <v>0</v>
      </c>
      <c r="AB409" s="228" t="str">
        <f t="shared" si="4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0"/>
        <v>0</v>
      </c>
      <c r="AB410" s="228" t="str">
        <f t="shared" si="4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0"/>
        <v>0</v>
      </c>
      <c r="AB411" s="228" t="str">
        <f t="shared" si="4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0"/>
        <v>0</v>
      </c>
      <c r="AB412" s="228" t="str">
        <f t="shared" si="4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0"/>
        <v>0</v>
      </c>
      <c r="AB413" s="228" t="str">
        <f t="shared" si="4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0"/>
        <v>0</v>
      </c>
      <c r="AB414" s="228" t="str">
        <f t="shared" si="4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0"/>
        <v>0</v>
      </c>
      <c r="AB415" s="228" t="str">
        <f t="shared" si="4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0"/>
        <v>0</v>
      </c>
      <c r="AB416" s="228" t="str">
        <f t="shared" si="4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0"/>
        <v>0</v>
      </c>
      <c r="AB417" s="228" t="str">
        <f t="shared" si="4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0"/>
        <v>0</v>
      </c>
      <c r="AB418" s="228" t="str">
        <f t="shared" si="4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0"/>
        <v>0</v>
      </c>
      <c r="AB419" s="228" t="str">
        <f t="shared" si="4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0"/>
        <v>0</v>
      </c>
      <c r="AB420" s="228" t="str">
        <f t="shared" si="4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42">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43">IF(AND(C421="Smelter not listed",OR(LEN(D421)=0,LEN(E421)=0)),1,0)</f>
        <v>0</v>
      </c>
      <c r="AB421" s="228" t="str">
        <f t="shared" ref="AB421:AB451" si="44">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3"/>
        <v>0</v>
      </c>
      <c r="AB422" s="228" t="str">
        <f t="shared" si="4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3"/>
        <v>0</v>
      </c>
      <c r="AB423" s="228" t="str">
        <f t="shared" si="4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3"/>
        <v>0</v>
      </c>
      <c r="AB424" s="228" t="str">
        <f t="shared" si="4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3"/>
        <v>0</v>
      </c>
      <c r="AB425" s="228" t="str">
        <f t="shared" si="4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3"/>
        <v>0</v>
      </c>
      <c r="AB426" s="228" t="str">
        <f t="shared" si="4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3"/>
        <v>0</v>
      </c>
      <c r="AB427" s="228" t="str">
        <f t="shared" si="4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3"/>
        <v>0</v>
      </c>
      <c r="AB428" s="228" t="str">
        <f t="shared" si="4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3"/>
        <v>0</v>
      </c>
      <c r="AB429" s="228" t="str">
        <f t="shared" si="4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3"/>
        <v>0</v>
      </c>
      <c r="AB430" s="228" t="str">
        <f t="shared" si="4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3"/>
        <v>0</v>
      </c>
      <c r="AB431" s="228" t="str">
        <f t="shared" si="4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3"/>
        <v>0</v>
      </c>
      <c r="AB432" s="228" t="str">
        <f t="shared" si="4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3"/>
        <v>0</v>
      </c>
      <c r="AB433" s="228" t="str">
        <f t="shared" si="4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3"/>
        <v>0</v>
      </c>
      <c r="AB434" s="228" t="str">
        <f t="shared" si="4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3"/>
        <v>0</v>
      </c>
      <c r="AB435" s="228" t="str">
        <f t="shared" si="4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3"/>
        <v>0</v>
      </c>
      <c r="AB436" s="228" t="str">
        <f t="shared" si="4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3"/>
        <v>0</v>
      </c>
      <c r="AB437" s="228" t="str">
        <f t="shared" si="4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3"/>
        <v>0</v>
      </c>
      <c r="AB438" s="228" t="str">
        <f t="shared" si="4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3"/>
        <v>0</v>
      </c>
      <c r="AB439" s="228" t="str">
        <f t="shared" si="4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3"/>
        <v>0</v>
      </c>
      <c r="AB440" s="228" t="str">
        <f t="shared" si="4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3"/>
        <v>0</v>
      </c>
      <c r="AB441" s="228" t="str">
        <f t="shared" si="4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3"/>
        <v>0</v>
      </c>
      <c r="AB442" s="228" t="str">
        <f t="shared" si="4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3"/>
        <v>0</v>
      </c>
      <c r="AB443" s="228" t="str">
        <f t="shared" si="4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3"/>
        <v>0</v>
      </c>
      <c r="AB444" s="228" t="str">
        <f t="shared" si="4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3"/>
        <v>0</v>
      </c>
      <c r="AB445" s="228" t="str">
        <f t="shared" si="4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3"/>
        <v>0</v>
      </c>
      <c r="AB446" s="228" t="str">
        <f t="shared" si="4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3"/>
        <v>0</v>
      </c>
      <c r="AB447" s="228" t="str">
        <f t="shared" si="4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3"/>
        <v>0</v>
      </c>
      <c r="AB448" s="228" t="str">
        <f t="shared" si="4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3"/>
        <v>0</v>
      </c>
      <c r="AB449" s="228" t="str">
        <f t="shared" si="4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3"/>
        <v>0</v>
      </c>
      <c r="AB450" s="228" t="str">
        <f t="shared" si="4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3"/>
        <v>0</v>
      </c>
      <c r="AB451" s="228" t="str">
        <f t="shared" si="4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4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46">IF(AND(C452="Smelter not listed",OR(LEN(D452)=0,LEN(E452)=0)),1,0)</f>
        <v>0</v>
      </c>
      <c r="AB452" s="228" t="str">
        <f t="shared" ref="AB452" si="47">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48">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49">IF(AND(C453="Smelter not listed",OR(LEN(D453)=0,LEN(E453)=0)),1,0)</f>
        <v>0</v>
      </c>
      <c r="AB453" s="228" t="str">
        <f t="shared" ref="AB453:AB484" si="50">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49"/>
        <v>0</v>
      </c>
      <c r="AB454" s="228" t="str">
        <f t="shared" si="50"/>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9"/>
        <v>0</v>
      </c>
      <c r="AB455" s="228" t="str">
        <f t="shared" si="5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9"/>
        <v>0</v>
      </c>
      <c r="AB456" s="228" t="str">
        <f t="shared" si="5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9"/>
        <v>0</v>
      </c>
      <c r="AB457" s="228" t="str">
        <f t="shared" si="5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9"/>
        <v>0</v>
      </c>
      <c r="AB458" s="228" t="str">
        <f t="shared" si="5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9"/>
        <v>0</v>
      </c>
      <c r="AB459" s="228" t="str">
        <f t="shared" si="5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9"/>
        <v>0</v>
      </c>
      <c r="AB460" s="228" t="str">
        <f t="shared" si="5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9"/>
        <v>0</v>
      </c>
      <c r="AB461" s="228" t="str">
        <f t="shared" si="5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9"/>
        <v>0</v>
      </c>
      <c r="AB462" s="228" t="str">
        <f t="shared" si="5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9"/>
        <v>0</v>
      </c>
      <c r="AB463" s="228" t="str">
        <f t="shared" si="5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9"/>
        <v>0</v>
      </c>
      <c r="AB464" s="228" t="str">
        <f t="shared" si="5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9"/>
        <v>0</v>
      </c>
      <c r="AB465" s="228" t="str">
        <f t="shared" si="50"/>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9"/>
        <v>0</v>
      </c>
      <c r="AB466" s="228" t="str">
        <f t="shared" si="50"/>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9"/>
        <v>0</v>
      </c>
      <c r="AB467" s="228" t="str">
        <f t="shared" si="50"/>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9"/>
        <v>0</v>
      </c>
      <c r="AB468" s="228" t="str">
        <f t="shared" si="5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9"/>
        <v>0</v>
      </c>
      <c r="AB469" s="228" t="str">
        <f t="shared" si="5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9"/>
        <v>0</v>
      </c>
      <c r="AB470" s="228" t="str">
        <f t="shared" si="5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9"/>
        <v>0</v>
      </c>
      <c r="AB471" s="228" t="str">
        <f t="shared" si="5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9"/>
        <v>0</v>
      </c>
      <c r="AB472" s="228" t="str">
        <f t="shared" si="5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9"/>
        <v>0</v>
      </c>
      <c r="AB473" s="228" t="str">
        <f t="shared" si="5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9"/>
        <v>0</v>
      </c>
      <c r="AB474" s="228" t="str">
        <f t="shared" si="5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9"/>
        <v>0</v>
      </c>
      <c r="AB475" s="228" t="str">
        <f t="shared" si="5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9"/>
        <v>0</v>
      </c>
      <c r="AB476" s="228" t="str">
        <f t="shared" si="5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9"/>
        <v>0</v>
      </c>
      <c r="AB477" s="228" t="str">
        <f t="shared" si="5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9"/>
        <v>0</v>
      </c>
      <c r="AB478" s="228" t="str">
        <f t="shared" si="5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9"/>
        <v>0</v>
      </c>
      <c r="AB479" s="228" t="str">
        <f t="shared" si="5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9"/>
        <v>0</v>
      </c>
      <c r="AB480" s="228" t="str">
        <f t="shared" si="5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9"/>
        <v>0</v>
      </c>
      <c r="AB481" s="228" t="str">
        <f t="shared" si="5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9"/>
        <v>0</v>
      </c>
      <c r="AB482" s="228" t="str">
        <f t="shared" si="5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9"/>
        <v>0</v>
      </c>
      <c r="AB483" s="228" t="str">
        <f t="shared" si="5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9"/>
        <v>0</v>
      </c>
      <c r="AB484" s="228" t="str">
        <f t="shared" si="5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51">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52">IF(AND(C485="Smelter not listed",OR(LEN(D485)=0,LEN(E485)=0)),1,0)</f>
        <v>0</v>
      </c>
      <c r="AB485" s="228" t="str">
        <f t="shared" ref="AB485:AB515" si="53">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2"/>
        <v>0</v>
      </c>
      <c r="AB486" s="228" t="str">
        <f t="shared" si="5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2"/>
        <v>0</v>
      </c>
      <c r="AB487" s="228" t="str">
        <f t="shared" si="5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2"/>
        <v>0</v>
      </c>
      <c r="AB488" s="228" t="str">
        <f t="shared" si="5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2"/>
        <v>0</v>
      </c>
      <c r="AB489" s="228" t="str">
        <f t="shared" si="5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2"/>
        <v>0</v>
      </c>
      <c r="AB490" s="228" t="str">
        <f t="shared" si="5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2"/>
        <v>0</v>
      </c>
      <c r="AB491" s="228" t="str">
        <f t="shared" si="5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2"/>
        <v>0</v>
      </c>
      <c r="AB492" s="228" t="str">
        <f t="shared" si="5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2"/>
        <v>0</v>
      </c>
      <c r="AB493" s="228" t="str">
        <f t="shared" si="5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2"/>
        <v>0</v>
      </c>
      <c r="AB494" s="228" t="str">
        <f t="shared" si="5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2"/>
        <v>0</v>
      </c>
      <c r="AB495" s="228" t="str">
        <f t="shared" si="5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2"/>
        <v>0</v>
      </c>
      <c r="AB496" s="228" t="str">
        <f t="shared" si="5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2"/>
        <v>0</v>
      </c>
      <c r="AB497" s="228" t="str">
        <f t="shared" si="5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2"/>
        <v>0</v>
      </c>
      <c r="AB498" s="228" t="str">
        <f t="shared" si="5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2"/>
        <v>0</v>
      </c>
      <c r="AB499" s="228" t="str">
        <f t="shared" si="5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2"/>
        <v>0</v>
      </c>
      <c r="AB500" s="228" t="str">
        <f t="shared" si="5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2"/>
        <v>0</v>
      </c>
      <c r="AB501" s="228" t="str">
        <f t="shared" si="5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2"/>
        <v>0</v>
      </c>
      <c r="AB502" s="228" t="str">
        <f t="shared" si="5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2"/>
        <v>0</v>
      </c>
      <c r="AB503" s="228" t="str">
        <f t="shared" si="5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2"/>
        <v>0</v>
      </c>
      <c r="AB504" s="228" t="str">
        <f t="shared" si="5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2"/>
        <v>0</v>
      </c>
      <c r="AB505" s="228" t="str">
        <f t="shared" si="5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2"/>
        <v>0</v>
      </c>
      <c r="AB506" s="228" t="str">
        <f t="shared" si="5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2"/>
        <v>0</v>
      </c>
      <c r="AB507" s="228" t="str">
        <f t="shared" si="5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2"/>
        <v>0</v>
      </c>
      <c r="AB508" s="228" t="str">
        <f t="shared" si="5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2"/>
        <v>0</v>
      </c>
      <c r="AB509" s="228" t="str">
        <f t="shared" si="5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2"/>
        <v>0</v>
      </c>
      <c r="AB510" s="228" t="str">
        <f t="shared" si="5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2"/>
        <v>0</v>
      </c>
      <c r="AB511" s="228" t="str">
        <f t="shared" si="5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2"/>
        <v>0</v>
      </c>
      <c r="AB512" s="228" t="str">
        <f t="shared" si="5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52"/>
        <v>0</v>
      </c>
      <c r="AB513" s="228" t="str">
        <f t="shared" si="5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2"/>
        <v>0</v>
      </c>
      <c r="AB514" s="228" t="str">
        <f t="shared" si="5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52"/>
        <v>0</v>
      </c>
      <c r="AB515" s="228" t="str">
        <f t="shared" si="5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5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55">IF(AND(C516="Smelter not listed",OR(LEN(D516)=0,LEN(E516)=0)),1,0)</f>
        <v>0</v>
      </c>
      <c r="AB516" s="228" t="str">
        <f t="shared" ref="AB516" si="56">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57">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58">IF(AND(C517="Smelter not listed",OR(LEN(D517)=0,LEN(E517)=0)),1,0)</f>
        <v>0</v>
      </c>
      <c r="AB517" s="228" t="str">
        <f t="shared" ref="AB517:AB548" si="59">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5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58"/>
        <v>0</v>
      </c>
      <c r="AB518" s="228" t="str">
        <f t="shared" si="59"/>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8"/>
        <v>0</v>
      </c>
      <c r="AB519" s="228" t="str">
        <f t="shared" si="5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8"/>
        <v>0</v>
      </c>
      <c r="AB520" s="228" t="str">
        <f t="shared" si="5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8"/>
        <v>0</v>
      </c>
      <c r="AB521" s="228" t="str">
        <f t="shared" si="5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8"/>
        <v>0</v>
      </c>
      <c r="AB522" s="228" t="str">
        <f t="shared" si="5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8"/>
        <v>0</v>
      </c>
      <c r="AB523" s="228" t="str">
        <f t="shared" si="5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8"/>
        <v>0</v>
      </c>
      <c r="AB524" s="228" t="str">
        <f t="shared" si="5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8"/>
        <v>0</v>
      </c>
      <c r="AB525" s="228" t="str">
        <f t="shared" si="5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8"/>
        <v>0</v>
      </c>
      <c r="AB526" s="228" t="str">
        <f t="shared" si="5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8"/>
        <v>0</v>
      </c>
      <c r="AB527" s="228" t="str">
        <f t="shared" si="5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8"/>
        <v>0</v>
      </c>
      <c r="AB528" s="228" t="str">
        <f t="shared" si="5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8"/>
        <v>0</v>
      </c>
      <c r="AB529" s="228" t="str">
        <f t="shared" si="59"/>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8"/>
        <v>0</v>
      </c>
      <c r="AB530" s="228" t="str">
        <f t="shared" si="59"/>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8"/>
        <v>0</v>
      </c>
      <c r="AB531" s="228" t="str">
        <f t="shared" si="59"/>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8"/>
        <v>0</v>
      </c>
      <c r="AB532" s="228" t="str">
        <f t="shared" si="5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8"/>
        <v>0</v>
      </c>
      <c r="AB533" s="228" t="str">
        <f t="shared" si="5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8"/>
        <v>0</v>
      </c>
      <c r="AB534" s="228" t="str">
        <f t="shared" si="5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8"/>
        <v>0</v>
      </c>
      <c r="AB535" s="228" t="str">
        <f t="shared" si="5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8"/>
        <v>0</v>
      </c>
      <c r="AB536" s="228" t="str">
        <f t="shared" si="5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58"/>
        <v>0</v>
      </c>
      <c r="AB537" s="228" t="str">
        <f t="shared" si="5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58"/>
        <v>0</v>
      </c>
      <c r="AB538" s="228" t="str">
        <f t="shared" si="5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58"/>
        <v>0</v>
      </c>
      <c r="AB539" s="228" t="str">
        <f t="shared" si="5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58"/>
        <v>0</v>
      </c>
      <c r="AB540" s="228" t="str">
        <f t="shared" si="5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58"/>
        <v>0</v>
      </c>
      <c r="AB541" s="228" t="str">
        <f t="shared" si="5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58"/>
        <v>0</v>
      </c>
      <c r="AB542" s="228" t="str">
        <f t="shared" si="5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58"/>
        <v>0</v>
      </c>
      <c r="AB543" s="228" t="str">
        <f t="shared" si="5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5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58"/>
        <v>0</v>
      </c>
      <c r="AB544" s="228" t="str">
        <f t="shared" si="5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5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58"/>
        <v>0</v>
      </c>
      <c r="AB545" s="228" t="str">
        <f t="shared" si="5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58"/>
        <v>0</v>
      </c>
      <c r="AB546" s="228" t="str">
        <f t="shared" si="5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5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58"/>
        <v>0</v>
      </c>
      <c r="AB547" s="228" t="str">
        <f t="shared" si="5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5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58"/>
        <v>0</v>
      </c>
      <c r="AB548" s="228" t="str">
        <f t="shared" si="5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60">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61">IF(AND(C549="Smelter not listed",OR(LEN(D549)=0,LEN(E549)=0)),1,0)</f>
        <v>0</v>
      </c>
      <c r="AB549" s="228" t="str">
        <f t="shared" ref="AB549:AB579" si="62">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1"/>
        <v>0</v>
      </c>
      <c r="AB550" s="228" t="str">
        <f t="shared" si="62"/>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1"/>
        <v>0</v>
      </c>
      <c r="AB551" s="228" t="str">
        <f t="shared" si="62"/>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1"/>
        <v>0</v>
      </c>
      <c r="AB552" s="228" t="str">
        <f t="shared" si="62"/>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1"/>
        <v>0</v>
      </c>
      <c r="AB553" s="228" t="str">
        <f t="shared" si="62"/>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1"/>
        <v>0</v>
      </c>
      <c r="AB554" s="228" t="str">
        <f t="shared" si="62"/>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1"/>
        <v>0</v>
      </c>
      <c r="AB555" s="228" t="str">
        <f t="shared" si="62"/>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1"/>
        <v>0</v>
      </c>
      <c r="AB556" s="228" t="str">
        <f t="shared" si="62"/>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1"/>
        <v>0</v>
      </c>
      <c r="AB557" s="228" t="str">
        <f t="shared" si="62"/>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1"/>
        <v>0</v>
      </c>
      <c r="AB558" s="228" t="str">
        <f t="shared" si="62"/>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1"/>
        <v>0</v>
      </c>
      <c r="AB559" s="228" t="str">
        <f t="shared" si="62"/>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1"/>
        <v>0</v>
      </c>
      <c r="AB560" s="228" t="str">
        <f t="shared" si="62"/>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1"/>
        <v>0</v>
      </c>
      <c r="AB561" s="228" t="str">
        <f t="shared" si="62"/>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1"/>
        <v>0</v>
      </c>
      <c r="AB562" s="228" t="str">
        <f t="shared" si="62"/>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1"/>
        <v>0</v>
      </c>
      <c r="AB563" s="228" t="str">
        <f t="shared" si="62"/>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1"/>
        <v>0</v>
      </c>
      <c r="AB564" s="228" t="str">
        <f t="shared" si="6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1"/>
        <v>0</v>
      </c>
      <c r="AB565" s="228" t="str">
        <f t="shared" si="6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1"/>
        <v>0</v>
      </c>
      <c r="AB566" s="228" t="str">
        <f t="shared" si="6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1"/>
        <v>0</v>
      </c>
      <c r="AB567" s="228" t="str">
        <f t="shared" si="6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1"/>
        <v>0</v>
      </c>
      <c r="AB568" s="228" t="str">
        <f t="shared" si="6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1"/>
        <v>0</v>
      </c>
      <c r="AB569" s="228" t="str">
        <f t="shared" si="6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1"/>
        <v>0</v>
      </c>
      <c r="AB570" s="228" t="str">
        <f t="shared" si="6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1"/>
        <v>0</v>
      </c>
      <c r="AB571" s="228" t="str">
        <f t="shared" si="6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1"/>
        <v>0</v>
      </c>
      <c r="AB572" s="228" t="str">
        <f t="shared" si="6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6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61"/>
        <v>0</v>
      </c>
      <c r="AB573" s="228" t="str">
        <f t="shared" si="6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6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61"/>
        <v>0</v>
      </c>
      <c r="AB574" s="228" t="str">
        <f t="shared" si="6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61"/>
        <v>0</v>
      </c>
      <c r="AB575" s="228" t="str">
        <f t="shared" si="6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6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61"/>
        <v>0</v>
      </c>
      <c r="AB576" s="228" t="str">
        <f t="shared" si="62"/>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61"/>
        <v>0</v>
      </c>
      <c r="AB577" s="228" t="str">
        <f t="shared" si="62"/>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6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61"/>
        <v>0</v>
      </c>
      <c r="AB578" s="228" t="str">
        <f t="shared" si="6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6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61"/>
        <v>0</v>
      </c>
      <c r="AB579" s="228" t="str">
        <f t="shared" si="6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6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64">IF(AND(C580="Smelter not listed",OR(LEN(D580)=0,LEN(E580)=0)),1,0)</f>
        <v>0</v>
      </c>
      <c r="AB580" s="228" t="str">
        <f t="shared" ref="AB580" si="65">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6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67">IF(AND(C585="Smelter not listed",OR(LEN(D585)=0,LEN(E585)=0)),1,0)</f>
        <v>0</v>
      </c>
      <c r="AB585" s="228" t="str">
        <f t="shared" ref="AB585" si="68">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69">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70">IF(AND(C586="Smelter not listed",OR(LEN(D586)=0,LEN(E586)=0)),1,0)</f>
        <v>0</v>
      </c>
      <c r="AB586" s="228" t="str">
        <f t="shared" ref="AB586:AB633" si="71">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6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0"/>
        <v>0</v>
      </c>
      <c r="AB587" s="228" t="str">
        <f t="shared" si="71"/>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0"/>
        <v>0</v>
      </c>
      <c r="AB588" s="228" t="str">
        <f t="shared" si="7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0"/>
        <v>0</v>
      </c>
      <c r="AB589" s="228" t="str">
        <f t="shared" si="7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0"/>
        <v>0</v>
      </c>
      <c r="AB590" s="228" t="str">
        <f t="shared" si="7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0"/>
        <v>0</v>
      </c>
      <c r="AB591" s="228" t="str">
        <f t="shared" si="7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0"/>
        <v>0</v>
      </c>
      <c r="AB592" s="228" t="str">
        <f t="shared" si="7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0"/>
        <v>0</v>
      </c>
      <c r="AB593" s="228" t="str">
        <f t="shared" si="7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0"/>
        <v>0</v>
      </c>
      <c r="AB594" s="228" t="str">
        <f t="shared" si="7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0"/>
        <v>0</v>
      </c>
      <c r="AB595" s="228" t="str">
        <f t="shared" si="7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0"/>
        <v>0</v>
      </c>
      <c r="AB596" s="228" t="str">
        <f t="shared" si="7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0"/>
        <v>0</v>
      </c>
      <c r="AB597" s="228" t="str">
        <f t="shared" si="7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0"/>
        <v>0</v>
      </c>
      <c r="AB598" s="228" t="str">
        <f t="shared" si="7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0"/>
        <v>0</v>
      </c>
      <c r="AB599" s="228" t="str">
        <f t="shared" si="7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0"/>
        <v>0</v>
      </c>
      <c r="AB600" s="228" t="str">
        <f t="shared" si="7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0"/>
        <v>0</v>
      </c>
      <c r="AB601" s="228" t="str">
        <f t="shared" si="7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0"/>
        <v>0</v>
      </c>
      <c r="AB602" s="228" t="str">
        <f t="shared" si="7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0"/>
        <v>0</v>
      </c>
      <c r="AB603" s="228" t="str">
        <f t="shared" si="7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0"/>
        <v>0</v>
      </c>
      <c r="AB604" s="228" t="str">
        <f t="shared" si="7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0"/>
        <v>0</v>
      </c>
      <c r="AB605" s="228" t="str">
        <f t="shared" si="7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0"/>
        <v>0</v>
      </c>
      <c r="AB606" s="228" t="str">
        <f t="shared" si="7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0"/>
        <v>0</v>
      </c>
      <c r="AB607" s="228" t="str">
        <f t="shared" si="7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0"/>
        <v>0</v>
      </c>
      <c r="AB608" s="228" t="str">
        <f t="shared" si="7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0"/>
        <v>0</v>
      </c>
      <c r="AB609" s="228" t="str">
        <f t="shared" si="7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0"/>
        <v>0</v>
      </c>
      <c r="AB610" s="228" t="str">
        <f t="shared" si="7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0"/>
        <v>0</v>
      </c>
      <c r="AB611" s="228" t="str">
        <f t="shared" si="7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0"/>
        <v>0</v>
      </c>
      <c r="AB612" s="228" t="str">
        <f t="shared" si="7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0"/>
        <v>0</v>
      </c>
      <c r="AB613" s="228" t="str">
        <f t="shared" si="7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0"/>
        <v>0</v>
      </c>
      <c r="AB614" s="228" t="str">
        <f t="shared" si="7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0"/>
        <v>0</v>
      </c>
      <c r="AB615" s="228" t="str">
        <f t="shared" si="7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0"/>
        <v>0</v>
      </c>
      <c r="AB616" s="228" t="str">
        <f t="shared" si="7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0"/>
        <v>0</v>
      </c>
      <c r="AB617" s="228" t="str">
        <f t="shared" si="7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0"/>
        <v>0</v>
      </c>
      <c r="AB618" s="228" t="str">
        <f t="shared" si="7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0"/>
        <v>0</v>
      </c>
      <c r="AB619" s="228" t="str">
        <f t="shared" si="7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0"/>
        <v>0</v>
      </c>
      <c r="AB620" s="228" t="str">
        <f t="shared" si="7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0"/>
        <v>0</v>
      </c>
      <c r="AB621" s="228" t="str">
        <f t="shared" si="7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0"/>
        <v>0</v>
      </c>
      <c r="AB622" s="228" t="str">
        <f t="shared" si="7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0"/>
        <v>0</v>
      </c>
      <c r="AB623" s="228" t="str">
        <f t="shared" si="7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6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0"/>
        <v>0</v>
      </c>
      <c r="AB624" s="228" t="str">
        <f t="shared" si="7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6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0"/>
        <v>0</v>
      </c>
      <c r="AB625" s="228" t="str">
        <f t="shared" si="7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6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0"/>
        <v>0</v>
      </c>
      <c r="AB626" s="228" t="str">
        <f t="shared" si="7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6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0"/>
        <v>0</v>
      </c>
      <c r="AB627" s="228" t="str">
        <f t="shared" si="7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0"/>
        <v>0</v>
      </c>
      <c r="AB628" s="228" t="str">
        <f t="shared" si="7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0"/>
        <v>0</v>
      </c>
      <c r="AB629" s="228" t="str">
        <f t="shared" si="7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6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0"/>
        <v>0</v>
      </c>
      <c r="AB630" s="228" t="str">
        <f t="shared" si="7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0"/>
        <v>0</v>
      </c>
      <c r="AB631" s="228" t="str">
        <f t="shared" si="7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0"/>
        <v>0</v>
      </c>
      <c r="AB632" s="228" t="str">
        <f t="shared" si="7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6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0"/>
        <v>0</v>
      </c>
      <c r="AB633" s="228" t="str">
        <f t="shared" si="7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7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73">IF(AND(C634="Smelter not listed",OR(LEN(D634)=0,LEN(E634)=0)),1,0)</f>
        <v>0</v>
      </c>
      <c r="AB634" s="228" t="str">
        <f t="shared" ref="AB634" si="74">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75">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76">IF(AND(C635="Smelter not listed",OR(LEN(D635)=0,LEN(E635)=0)),1,0)</f>
        <v>0</v>
      </c>
      <c r="AB635" s="228" t="str">
        <f t="shared" ref="AB635:AB666" si="77">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76"/>
        <v>0</v>
      </c>
      <c r="AB636" s="228" t="str">
        <f t="shared" si="77"/>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6"/>
        <v>0</v>
      </c>
      <c r="AB637" s="228" t="str">
        <f t="shared" si="7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6"/>
        <v>0</v>
      </c>
      <c r="AB638" s="228" t="str">
        <f t="shared" si="7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6"/>
        <v>0</v>
      </c>
      <c r="AB639" s="228" t="str">
        <f t="shared" si="7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6"/>
        <v>0</v>
      </c>
      <c r="AB640" s="228" t="str">
        <f t="shared" si="7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6"/>
        <v>0</v>
      </c>
      <c r="AB641" s="228" t="str">
        <f t="shared" si="7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6"/>
        <v>0</v>
      </c>
      <c r="AB642" s="228" t="str">
        <f t="shared" si="7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6"/>
        <v>0</v>
      </c>
      <c r="AB643" s="228" t="str">
        <f t="shared" si="7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6"/>
        <v>0</v>
      </c>
      <c r="AB644" s="228" t="str">
        <f t="shared" si="7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6"/>
        <v>0</v>
      </c>
      <c r="AB645" s="228" t="str">
        <f t="shared" si="7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6"/>
        <v>0</v>
      </c>
      <c r="AB646" s="228" t="str">
        <f t="shared" si="7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6"/>
        <v>0</v>
      </c>
      <c r="AB647" s="228" t="str">
        <f t="shared" si="77"/>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6"/>
        <v>0</v>
      </c>
      <c r="AB648" s="228" t="str">
        <f t="shared" si="7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6"/>
        <v>0</v>
      </c>
      <c r="AB649" s="228" t="str">
        <f t="shared" si="7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6"/>
        <v>0</v>
      </c>
      <c r="AB650" s="228" t="str">
        <f t="shared" si="7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6"/>
        <v>0</v>
      </c>
      <c r="AB651" s="228" t="str">
        <f t="shared" si="7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6"/>
        <v>0</v>
      </c>
      <c r="AB652" s="228" t="str">
        <f t="shared" si="7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6"/>
        <v>0</v>
      </c>
      <c r="AB653" s="228" t="str">
        <f t="shared" si="7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76"/>
        <v>0</v>
      </c>
      <c r="AB654" s="228" t="str">
        <f t="shared" si="7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76"/>
        <v>0</v>
      </c>
      <c r="AB655" s="228" t="str">
        <f t="shared" si="7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6"/>
        <v>0</v>
      </c>
      <c r="AB656" s="228" t="str">
        <f t="shared" si="7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76"/>
        <v>0</v>
      </c>
      <c r="AB657" s="228" t="str">
        <f t="shared" si="7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6"/>
        <v>0</v>
      </c>
      <c r="AB658" s="228" t="str">
        <f t="shared" si="7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6"/>
        <v>0</v>
      </c>
      <c r="AB659" s="228" t="str">
        <f t="shared" si="7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76"/>
        <v>0</v>
      </c>
      <c r="AB660" s="228" t="str">
        <f t="shared" si="7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76"/>
        <v>0</v>
      </c>
      <c r="AB661" s="228" t="str">
        <f t="shared" si="7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76"/>
        <v>0</v>
      </c>
      <c r="AB662" s="228" t="str">
        <f t="shared" si="7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76"/>
        <v>0</v>
      </c>
      <c r="AB663" s="228" t="str">
        <f t="shared" si="7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76"/>
        <v>0</v>
      </c>
      <c r="AB664" s="228" t="str">
        <f t="shared" si="7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76"/>
        <v>0</v>
      </c>
      <c r="AB665" s="228" t="str">
        <f t="shared" si="7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7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76"/>
        <v>0</v>
      </c>
      <c r="AB666" s="228" t="str">
        <f t="shared" si="7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78">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79">IF(AND(C667="Smelter not listed",OR(LEN(D667)=0,LEN(E667)=0)),1,0)</f>
        <v>0</v>
      </c>
      <c r="AB667" s="228" t="str">
        <f t="shared" ref="AB667:AB697" si="80">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7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79"/>
        <v>0</v>
      </c>
      <c r="AB668" s="228" t="str">
        <f t="shared" si="80"/>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7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79"/>
        <v>0</v>
      </c>
      <c r="AB669" s="228" t="str">
        <f t="shared" si="8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7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79"/>
        <v>0</v>
      </c>
      <c r="AB670" s="228" t="str">
        <f t="shared" si="8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7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79"/>
        <v>0</v>
      </c>
      <c r="AB671" s="228" t="str">
        <f t="shared" si="8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7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79"/>
        <v>0</v>
      </c>
      <c r="AB672" s="228" t="str">
        <f t="shared" si="8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7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79"/>
        <v>0</v>
      </c>
      <c r="AB673" s="228" t="str">
        <f t="shared" si="8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7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79"/>
        <v>0</v>
      </c>
      <c r="AB674" s="228" t="str">
        <f t="shared" si="8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7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79"/>
        <v>0</v>
      </c>
      <c r="AB675" s="228" t="str">
        <f t="shared" si="8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7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79"/>
        <v>0</v>
      </c>
      <c r="AB676" s="228" t="str">
        <f t="shared" si="8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7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79"/>
        <v>0</v>
      </c>
      <c r="AB677" s="228" t="str">
        <f t="shared" si="8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7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79"/>
        <v>0</v>
      </c>
      <c r="AB678" s="228" t="str">
        <f t="shared" si="8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7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79"/>
        <v>0</v>
      </c>
      <c r="AB679" s="228" t="str">
        <f t="shared" si="8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7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79"/>
        <v>0</v>
      </c>
      <c r="AB680" s="228" t="str">
        <f t="shared" si="8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7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79"/>
        <v>0</v>
      </c>
      <c r="AB681" s="228" t="str">
        <f t="shared" si="8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7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79"/>
        <v>0</v>
      </c>
      <c r="AB682" s="228" t="str">
        <f t="shared" si="8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7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79"/>
        <v>0</v>
      </c>
      <c r="AB683" s="228" t="str">
        <f t="shared" si="8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7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79"/>
        <v>0</v>
      </c>
      <c r="AB684" s="228" t="str">
        <f t="shared" si="8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7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79"/>
        <v>0</v>
      </c>
      <c r="AB685" s="228" t="str">
        <f t="shared" si="8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7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79"/>
        <v>0</v>
      </c>
      <c r="AB686" s="228" t="str">
        <f t="shared" si="8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7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79"/>
        <v>0</v>
      </c>
      <c r="AB687" s="228" t="str">
        <f t="shared" si="8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7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79"/>
        <v>0</v>
      </c>
      <c r="AB688" s="228" t="str">
        <f t="shared" si="8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7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79"/>
        <v>0</v>
      </c>
      <c r="AB689" s="228" t="str">
        <f t="shared" si="8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7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79"/>
        <v>0</v>
      </c>
      <c r="AB690" s="228" t="str">
        <f t="shared" si="8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7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79"/>
        <v>0</v>
      </c>
      <c r="AB691" s="228" t="str">
        <f t="shared" si="8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7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79"/>
        <v>0</v>
      </c>
      <c r="AB692" s="228" t="str">
        <f t="shared" si="8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7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79"/>
        <v>0</v>
      </c>
      <c r="AB693" s="228" t="str">
        <f t="shared" si="8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7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79"/>
        <v>0</v>
      </c>
      <c r="AB694" s="228" t="str">
        <f t="shared" si="8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7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79"/>
        <v>0</v>
      </c>
      <c r="AB695" s="228" t="str">
        <f t="shared" si="8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7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79"/>
        <v>0</v>
      </c>
      <c r="AB696" s="228" t="str">
        <f t="shared" si="8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7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79"/>
        <v>0</v>
      </c>
      <c r="AB697" s="228" t="str">
        <f t="shared" si="8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8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82">IF(AND(C698="Smelter not listed",OR(LEN(D698)=0,LEN(E698)=0)),1,0)</f>
        <v>0</v>
      </c>
      <c r="AB698" s="228" t="str">
        <f t="shared" ref="AB698" si="83">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84">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85">IF(AND(C699="Smelter not listed",OR(LEN(D699)=0,LEN(E699)=0)),1,0)</f>
        <v>0</v>
      </c>
      <c r="AB699" s="228" t="str">
        <f t="shared" ref="AB699:AB730" si="86">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5"/>
        <v>0</v>
      </c>
      <c r="AB700" s="228" t="str">
        <f t="shared" si="86"/>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5"/>
        <v>0</v>
      </c>
      <c r="AB701" s="228" t="str">
        <f t="shared" si="8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5"/>
        <v>0</v>
      </c>
      <c r="AB702" s="228" t="str">
        <f t="shared" si="8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5"/>
        <v>0</v>
      </c>
      <c r="AB703" s="228" t="str">
        <f t="shared" si="8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5"/>
        <v>0</v>
      </c>
      <c r="AB704" s="228" t="str">
        <f t="shared" si="8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5"/>
        <v>0</v>
      </c>
      <c r="AB705" s="228" t="str">
        <f t="shared" si="8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5"/>
        <v>0</v>
      </c>
      <c r="AB706" s="228" t="str">
        <f t="shared" si="8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5"/>
        <v>0</v>
      </c>
      <c r="AB707" s="228" t="str">
        <f t="shared" si="86"/>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5"/>
        <v>0</v>
      </c>
      <c r="AB708" s="228" t="str">
        <f t="shared" si="86"/>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5"/>
        <v>0</v>
      </c>
      <c r="AB709" s="228" t="str">
        <f t="shared" si="86"/>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5"/>
        <v>0</v>
      </c>
      <c r="AB710" s="228" t="str">
        <f t="shared" si="86"/>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5"/>
        <v>0</v>
      </c>
      <c r="AB711" s="228" t="str">
        <f t="shared" si="86"/>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5"/>
        <v>0</v>
      </c>
      <c r="AB712" s="228" t="str">
        <f t="shared" si="86"/>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5"/>
        <v>0</v>
      </c>
      <c r="AB713" s="228" t="str">
        <f t="shared" si="86"/>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5"/>
        <v>0</v>
      </c>
      <c r="AB714" s="228" t="str">
        <f t="shared" si="8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5"/>
        <v>0</v>
      </c>
      <c r="AB715" s="228" t="str">
        <f t="shared" si="8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5"/>
        <v>0</v>
      </c>
      <c r="AB716" s="228" t="str">
        <f t="shared" si="8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5"/>
        <v>0</v>
      </c>
      <c r="AB717" s="228" t="str">
        <f t="shared" si="8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5"/>
        <v>0</v>
      </c>
      <c r="AB718" s="228" t="str">
        <f t="shared" si="8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5"/>
        <v>0</v>
      </c>
      <c r="AB719" s="228" t="str">
        <f t="shared" si="8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5"/>
        <v>0</v>
      </c>
      <c r="AB720" s="228" t="str">
        <f t="shared" si="8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5"/>
        <v>0</v>
      </c>
      <c r="AB721" s="228" t="str">
        <f t="shared" si="8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5"/>
        <v>0</v>
      </c>
      <c r="AB722" s="228" t="str">
        <f t="shared" si="8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5"/>
        <v>0</v>
      </c>
      <c r="AB723" s="228" t="str">
        <f t="shared" si="8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5"/>
        <v>0</v>
      </c>
      <c r="AB724" s="228" t="str">
        <f t="shared" si="8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5"/>
        <v>0</v>
      </c>
      <c r="AB725" s="228" t="str">
        <f t="shared" si="8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5"/>
        <v>0</v>
      </c>
      <c r="AB726" s="228" t="str">
        <f t="shared" si="8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5"/>
        <v>0</v>
      </c>
      <c r="AB727" s="228" t="str">
        <f t="shared" si="8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5"/>
        <v>0</v>
      </c>
      <c r="AB728" s="228" t="str">
        <f t="shared" si="8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5"/>
        <v>0</v>
      </c>
      <c r="AB729" s="228" t="str">
        <f t="shared" si="8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85"/>
        <v>0</v>
      </c>
      <c r="AB730" s="228" t="str">
        <f t="shared" si="8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87">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88">IF(AND(C731="Smelter not listed",OR(LEN(D731)=0,LEN(E731)=0)),1,0)</f>
        <v>0</v>
      </c>
      <c r="AB731" s="228" t="str">
        <f t="shared" ref="AB731:AB761" si="89">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8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88"/>
        <v>0</v>
      </c>
      <c r="AB732" s="228" t="str">
        <f t="shared" si="89"/>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88"/>
        <v>0</v>
      </c>
      <c r="AB733" s="228" t="str">
        <f t="shared" si="8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88"/>
        <v>0</v>
      </c>
      <c r="AB734" s="228" t="str">
        <f t="shared" si="8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88"/>
        <v>0</v>
      </c>
      <c r="AB735" s="228" t="str">
        <f t="shared" si="8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88"/>
        <v>0</v>
      </c>
      <c r="AB736" s="228" t="str">
        <f t="shared" si="8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88"/>
        <v>0</v>
      </c>
      <c r="AB737" s="228" t="str">
        <f t="shared" si="8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88"/>
        <v>0</v>
      </c>
      <c r="AB738" s="228" t="str">
        <f t="shared" si="8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88"/>
        <v>0</v>
      </c>
      <c r="AB739" s="228" t="str">
        <f t="shared" si="8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88"/>
        <v>0</v>
      </c>
      <c r="AB740" s="228" t="str">
        <f t="shared" si="8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88"/>
        <v>0</v>
      </c>
      <c r="AB741" s="228" t="str">
        <f t="shared" si="8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88"/>
        <v>0</v>
      </c>
      <c r="AB742" s="228" t="str">
        <f t="shared" si="8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88"/>
        <v>0</v>
      </c>
      <c r="AB743" s="228" t="str">
        <f t="shared" si="8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88"/>
        <v>0</v>
      </c>
      <c r="AB744" s="228" t="str">
        <f t="shared" si="8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88"/>
        <v>0</v>
      </c>
      <c r="AB745" s="228" t="str">
        <f t="shared" si="8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88"/>
        <v>0</v>
      </c>
      <c r="AB746" s="228" t="str">
        <f t="shared" si="8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88"/>
        <v>0</v>
      </c>
      <c r="AB747" s="228" t="str">
        <f t="shared" si="8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88"/>
        <v>0</v>
      </c>
      <c r="AB748" s="228" t="str">
        <f t="shared" si="8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8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88"/>
        <v>0</v>
      </c>
      <c r="AB749" s="228" t="str">
        <f t="shared" si="8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8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88"/>
        <v>0</v>
      </c>
      <c r="AB750" s="228" t="str">
        <f t="shared" si="8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8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88"/>
        <v>0</v>
      </c>
      <c r="AB751" s="228" t="str">
        <f t="shared" si="8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8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88"/>
        <v>0</v>
      </c>
      <c r="AB752" s="228" t="str">
        <f t="shared" si="8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8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88"/>
        <v>0</v>
      </c>
      <c r="AB753" s="228" t="str">
        <f t="shared" si="8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8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88"/>
        <v>0</v>
      </c>
      <c r="AB754" s="228" t="str">
        <f t="shared" si="8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8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88"/>
        <v>0</v>
      </c>
      <c r="AB755" s="228" t="str">
        <f t="shared" si="8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8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88"/>
        <v>0</v>
      </c>
      <c r="AB756" s="228" t="str">
        <f t="shared" si="8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8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88"/>
        <v>0</v>
      </c>
      <c r="AB757" s="228" t="str">
        <f t="shared" si="8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8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88"/>
        <v>0</v>
      </c>
      <c r="AB758" s="228" t="str">
        <f t="shared" si="8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8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88"/>
        <v>0</v>
      </c>
      <c r="AB759" s="228" t="str">
        <f t="shared" si="8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8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88"/>
        <v>0</v>
      </c>
      <c r="AB760" s="228" t="str">
        <f t="shared" si="8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8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88"/>
        <v>0</v>
      </c>
      <c r="AB761" s="228" t="str">
        <f t="shared" si="8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9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91">IF(AND(C762="Smelter not listed",OR(LEN(D762)=0,LEN(E762)=0)),1,0)</f>
        <v>0</v>
      </c>
      <c r="AB762" s="228" t="str">
        <f t="shared" ref="AB762" si="92">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93">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94">IF(AND(C763="Smelter not listed",OR(LEN(D763)=0,LEN(E763)=0)),1,0)</f>
        <v>0</v>
      </c>
      <c r="AB763" s="228" t="str">
        <f t="shared" ref="AB763:AB794" si="95">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4"/>
        <v>0</v>
      </c>
      <c r="AB764" s="228" t="str">
        <f t="shared" si="95"/>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4"/>
        <v>0</v>
      </c>
      <c r="AB765" s="228" t="str">
        <f t="shared" si="9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4"/>
        <v>0</v>
      </c>
      <c r="AB766" s="228" t="str">
        <f t="shared" si="9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4"/>
        <v>0</v>
      </c>
      <c r="AB767" s="228" t="str">
        <f t="shared" si="9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4"/>
        <v>0</v>
      </c>
      <c r="AB768" s="228" t="str">
        <f t="shared" si="9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4"/>
        <v>0</v>
      </c>
      <c r="AB769" s="228" t="str">
        <f t="shared" si="9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4"/>
        <v>0</v>
      </c>
      <c r="AB770" s="228" t="str">
        <f t="shared" si="9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4"/>
        <v>0</v>
      </c>
      <c r="AB771" s="228" t="str">
        <f t="shared" si="9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4"/>
        <v>0</v>
      </c>
      <c r="AB772" s="228" t="str">
        <f t="shared" si="9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4"/>
        <v>0</v>
      </c>
      <c r="AB773" s="228" t="str">
        <f t="shared" si="9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4"/>
        <v>0</v>
      </c>
      <c r="AB774" s="228" t="str">
        <f t="shared" si="9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4"/>
        <v>0</v>
      </c>
      <c r="AB775" s="228" t="str">
        <f t="shared" si="95"/>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4"/>
        <v>0</v>
      </c>
      <c r="AB776" s="228" t="str">
        <f t="shared" si="9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4"/>
        <v>0</v>
      </c>
      <c r="AB777" s="228" t="str">
        <f t="shared" si="9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4"/>
        <v>0</v>
      </c>
      <c r="AB778" s="228" t="str">
        <f t="shared" si="9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4"/>
        <v>0</v>
      </c>
      <c r="AB779" s="228" t="str">
        <f t="shared" si="9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4"/>
        <v>0</v>
      </c>
      <c r="AB780" s="228" t="str">
        <f t="shared" si="9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4"/>
        <v>0</v>
      </c>
      <c r="AB781" s="228" t="str">
        <f t="shared" si="9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4"/>
        <v>0</v>
      </c>
      <c r="AB782" s="228" t="str">
        <f t="shared" si="9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4"/>
        <v>0</v>
      </c>
      <c r="AB783" s="228" t="str">
        <f t="shared" si="9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4"/>
        <v>0</v>
      </c>
      <c r="AB784" s="228" t="str">
        <f t="shared" si="9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4"/>
        <v>0</v>
      </c>
      <c r="AB785" s="228" t="str">
        <f t="shared" si="9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4"/>
        <v>0</v>
      </c>
      <c r="AB786" s="228" t="str">
        <f t="shared" si="9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4"/>
        <v>0</v>
      </c>
      <c r="AB787" s="228" t="str">
        <f t="shared" si="9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4"/>
        <v>0</v>
      </c>
      <c r="AB788" s="228" t="str">
        <f t="shared" si="9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4"/>
        <v>0</v>
      </c>
      <c r="AB789" s="228" t="str">
        <f t="shared" si="9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4"/>
        <v>0</v>
      </c>
      <c r="AB790" s="228" t="str">
        <f t="shared" si="9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4"/>
        <v>0</v>
      </c>
      <c r="AB791" s="228" t="str">
        <f t="shared" si="9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4"/>
        <v>0</v>
      </c>
      <c r="AB792" s="228" t="str">
        <f t="shared" si="9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4"/>
        <v>0</v>
      </c>
      <c r="AB793" s="228" t="str">
        <f t="shared" si="9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4"/>
        <v>0</v>
      </c>
      <c r="AB794" s="228" t="str">
        <f t="shared" si="9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96">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97">IF(AND(C795="Smelter not listed",OR(LEN(D795)=0,LEN(E795)=0)),1,0)</f>
        <v>0</v>
      </c>
      <c r="AB795" s="228" t="str">
        <f t="shared" ref="AB795:AB825" si="98">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9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97"/>
        <v>0</v>
      </c>
      <c r="AB796" s="228" t="str">
        <f t="shared" si="9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7"/>
        <v>0</v>
      </c>
      <c r="AB797" s="228" t="str">
        <f t="shared" si="9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7"/>
        <v>0</v>
      </c>
      <c r="AB798" s="228" t="str">
        <f t="shared" si="9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7"/>
        <v>0</v>
      </c>
      <c r="AB799" s="228" t="str">
        <f t="shared" si="9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7"/>
        <v>0</v>
      </c>
      <c r="AB800" s="228" t="str">
        <f t="shared" si="9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7"/>
        <v>0</v>
      </c>
      <c r="AB801" s="228" t="str">
        <f t="shared" si="9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7"/>
        <v>0</v>
      </c>
      <c r="AB802" s="228" t="str">
        <f t="shared" si="9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7"/>
        <v>0</v>
      </c>
      <c r="AB803" s="228" t="str">
        <f t="shared" si="9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7"/>
        <v>0</v>
      </c>
      <c r="AB804" s="228" t="str">
        <f t="shared" si="9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7"/>
        <v>0</v>
      </c>
      <c r="AB805" s="228" t="str">
        <f t="shared" si="9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7"/>
        <v>0</v>
      </c>
      <c r="AB806" s="228" t="str">
        <f t="shared" si="9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7"/>
        <v>0</v>
      </c>
      <c r="AB807" s="228" t="str">
        <f t="shared" si="9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7"/>
        <v>0</v>
      </c>
      <c r="AB808" s="228" t="str">
        <f t="shared" si="9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7"/>
        <v>0</v>
      </c>
      <c r="AB809" s="228" t="str">
        <f t="shared" si="9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7"/>
        <v>0</v>
      </c>
      <c r="AB810" s="228" t="str">
        <f t="shared" si="9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7"/>
        <v>0</v>
      </c>
      <c r="AB811" s="228" t="str">
        <f t="shared" si="9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7"/>
        <v>0</v>
      </c>
      <c r="AB812" s="228" t="str">
        <f t="shared" si="9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97"/>
        <v>0</v>
      </c>
      <c r="AB813" s="228" t="str">
        <f t="shared" si="9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9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97"/>
        <v>0</v>
      </c>
      <c r="AB814" s="228" t="str">
        <f t="shared" si="9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9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97"/>
        <v>0</v>
      </c>
      <c r="AB815" s="228" t="str">
        <f t="shared" si="9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9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97"/>
        <v>0</v>
      </c>
      <c r="AB816" s="228" t="str">
        <f t="shared" si="9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9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97"/>
        <v>0</v>
      </c>
      <c r="AB817" s="228" t="str">
        <f t="shared" si="9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9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97"/>
        <v>0</v>
      </c>
      <c r="AB818" s="228" t="str">
        <f t="shared" si="9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9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97"/>
        <v>0</v>
      </c>
      <c r="AB819" s="228" t="str">
        <f t="shared" si="9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9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97"/>
        <v>0</v>
      </c>
      <c r="AB820" s="228" t="str">
        <f t="shared" si="9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9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97"/>
        <v>0</v>
      </c>
      <c r="AB821" s="228" t="str">
        <f t="shared" si="9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9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97"/>
        <v>0</v>
      </c>
      <c r="AB822" s="228" t="str">
        <f t="shared" si="9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9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97"/>
        <v>0</v>
      </c>
      <c r="AB823" s="228" t="str">
        <f t="shared" si="9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9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97"/>
        <v>0</v>
      </c>
      <c r="AB824" s="228" t="str">
        <f t="shared" si="9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9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97"/>
        <v>0</v>
      </c>
      <c r="AB825" s="228" t="str">
        <f t="shared" si="9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9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00">IF(AND(C826="Smelter not listed",OR(LEN(D826)=0,LEN(E826)=0)),1,0)</f>
        <v>0</v>
      </c>
      <c r="AB826" s="228" t="str">
        <f t="shared" ref="AB826" si="101">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02">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03">IF(AND(C827="Smelter not listed",OR(LEN(D827)=0,LEN(E827)=0)),1,0)</f>
        <v>0</v>
      </c>
      <c r="AB827" s="228" t="str">
        <f t="shared" ref="AB827:AB858" si="104">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3"/>
        <v>0</v>
      </c>
      <c r="AB828" s="228" t="str">
        <f t="shared" si="104"/>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3"/>
        <v>0</v>
      </c>
      <c r="AB829" s="228" t="str">
        <f t="shared" si="10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3"/>
        <v>0</v>
      </c>
      <c r="AB830" s="228" t="str">
        <f t="shared" si="10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3"/>
        <v>0</v>
      </c>
      <c r="AB831" s="228" t="str">
        <f t="shared" si="10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3"/>
        <v>0</v>
      </c>
      <c r="AB832" s="228" t="str">
        <f t="shared" si="10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3"/>
        <v>0</v>
      </c>
      <c r="AB833" s="228" t="str">
        <f t="shared" si="10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3"/>
        <v>0</v>
      </c>
      <c r="AB834" s="228" t="str">
        <f t="shared" si="10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3"/>
        <v>0</v>
      </c>
      <c r="AB835" s="228" t="str">
        <f t="shared" si="10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3"/>
        <v>0</v>
      </c>
      <c r="AB836" s="228" t="str">
        <f t="shared" si="10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3"/>
        <v>0</v>
      </c>
      <c r="AB837" s="228" t="str">
        <f t="shared" si="10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3"/>
        <v>0</v>
      </c>
      <c r="AB838" s="228" t="str">
        <f t="shared" si="10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3"/>
        <v>0</v>
      </c>
      <c r="AB839" s="228" t="str">
        <f t="shared" si="104"/>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3"/>
        <v>0</v>
      </c>
      <c r="AB840" s="228" t="str">
        <f t="shared" si="10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3"/>
        <v>0</v>
      </c>
      <c r="AB841" s="228" t="str">
        <f t="shared" si="10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3"/>
        <v>0</v>
      </c>
      <c r="AB842" s="228" t="str">
        <f t="shared" si="10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3"/>
        <v>0</v>
      </c>
      <c r="AB843" s="228" t="str">
        <f t="shared" si="10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3"/>
        <v>0</v>
      </c>
      <c r="AB844" s="228" t="str">
        <f t="shared" si="10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3"/>
        <v>0</v>
      </c>
      <c r="AB845" s="228" t="str">
        <f t="shared" si="10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3"/>
        <v>0</v>
      </c>
      <c r="AB846" s="228" t="str">
        <f t="shared" si="10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3"/>
        <v>0</v>
      </c>
      <c r="AB847" s="228" t="str">
        <f t="shared" si="10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3"/>
        <v>0</v>
      </c>
      <c r="AB848" s="228" t="str">
        <f t="shared" si="10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3"/>
        <v>0</v>
      </c>
      <c r="AB849" s="228" t="str">
        <f t="shared" si="10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3"/>
        <v>0</v>
      </c>
      <c r="AB850" s="228" t="str">
        <f t="shared" si="10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3"/>
        <v>0</v>
      </c>
      <c r="AB851" s="228" t="str">
        <f t="shared" si="10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3"/>
        <v>0</v>
      </c>
      <c r="AB852" s="228" t="str">
        <f t="shared" si="10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3"/>
        <v>0</v>
      </c>
      <c r="AB853" s="228" t="str">
        <f t="shared" si="10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3"/>
        <v>0</v>
      </c>
      <c r="AB854" s="228" t="str">
        <f t="shared" si="10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3"/>
        <v>0</v>
      </c>
      <c r="AB855" s="228" t="str">
        <f t="shared" si="10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3"/>
        <v>0</v>
      </c>
      <c r="AB856" s="228" t="str">
        <f t="shared" si="10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3"/>
        <v>0</v>
      </c>
      <c r="AB857" s="228" t="str">
        <f t="shared" si="10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3"/>
        <v>0</v>
      </c>
      <c r="AB858" s="228" t="str">
        <f t="shared" si="10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05">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06">IF(AND(C859="Smelter not listed",OR(LEN(D859)=0,LEN(E859)=0)),1,0)</f>
        <v>0</v>
      </c>
      <c r="AB859" s="228" t="str">
        <f t="shared" ref="AB859:AB889" si="107">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06"/>
        <v>0</v>
      </c>
      <c r="AB860" s="228" t="str">
        <f t="shared" si="107"/>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6"/>
        <v>0</v>
      </c>
      <c r="AB861" s="228" t="str">
        <f t="shared" si="10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6"/>
        <v>0</v>
      </c>
      <c r="AB862" s="228" t="str">
        <f t="shared" si="10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6"/>
        <v>0</v>
      </c>
      <c r="AB863" s="228" t="str">
        <f t="shared" si="10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6"/>
        <v>0</v>
      </c>
      <c r="AB864" s="228" t="str">
        <f t="shared" si="10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6"/>
        <v>0</v>
      </c>
      <c r="AB865" s="228" t="str">
        <f t="shared" si="10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6"/>
        <v>0</v>
      </c>
      <c r="AB866" s="228" t="str">
        <f t="shared" si="10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6"/>
        <v>0</v>
      </c>
      <c r="AB867" s="228" t="str">
        <f t="shared" si="10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6"/>
        <v>0</v>
      </c>
      <c r="AB868" s="228" t="str">
        <f t="shared" si="10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6"/>
        <v>0</v>
      </c>
      <c r="AB869" s="228" t="str">
        <f t="shared" si="10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6"/>
        <v>0</v>
      </c>
      <c r="AB870" s="228" t="str">
        <f t="shared" si="10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6"/>
        <v>0</v>
      </c>
      <c r="AB871" s="228" t="str">
        <f t="shared" si="10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6"/>
        <v>0</v>
      </c>
      <c r="AB872" s="228" t="str">
        <f t="shared" si="10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6"/>
        <v>0</v>
      </c>
      <c r="AB873" s="228" t="str">
        <f t="shared" si="10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6"/>
        <v>0</v>
      </c>
      <c r="AB874" s="228" t="str">
        <f t="shared" si="10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6"/>
        <v>0</v>
      </c>
      <c r="AB875" s="228" t="str">
        <f t="shared" si="10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6"/>
        <v>0</v>
      </c>
      <c r="AB876" s="228" t="str">
        <f t="shared" si="10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06"/>
        <v>0</v>
      </c>
      <c r="AB877" s="228" t="str">
        <f t="shared" si="10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06"/>
        <v>0</v>
      </c>
      <c r="AB878" s="228" t="str">
        <f t="shared" si="10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06"/>
        <v>0</v>
      </c>
      <c r="AB879" s="228" t="str">
        <f t="shared" si="10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06"/>
        <v>0</v>
      </c>
      <c r="AB880" s="228" t="str">
        <f t="shared" si="10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06"/>
        <v>0</v>
      </c>
      <c r="AB881" s="228" t="str">
        <f t="shared" si="10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06"/>
        <v>0</v>
      </c>
      <c r="AB882" s="228" t="str">
        <f t="shared" si="10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06"/>
        <v>0</v>
      </c>
      <c r="AB883" s="228" t="str">
        <f t="shared" si="10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0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06"/>
        <v>0</v>
      </c>
      <c r="AB884" s="228" t="str">
        <f t="shared" si="10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0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06"/>
        <v>0</v>
      </c>
      <c r="AB885" s="228" t="str">
        <f t="shared" si="10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0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06"/>
        <v>0</v>
      </c>
      <c r="AB886" s="228" t="str">
        <f t="shared" si="10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0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06"/>
        <v>0</v>
      </c>
      <c r="AB887" s="228" t="str">
        <f t="shared" si="10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0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06"/>
        <v>0</v>
      </c>
      <c r="AB888" s="228" t="str">
        <f t="shared" si="10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0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06"/>
        <v>0</v>
      </c>
      <c r="AB889" s="228" t="str">
        <f t="shared" si="10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0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09">IF(AND(C890="Smelter not listed",OR(LEN(D890)=0,LEN(E890)=0)),1,0)</f>
        <v>0</v>
      </c>
      <c r="AB890" s="228" t="str">
        <f t="shared" ref="AB890" si="110">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11">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12">IF(AND(C891="Smelter not listed",OR(LEN(D891)=0,LEN(E891)=0)),1,0)</f>
        <v>0</v>
      </c>
      <c r="AB891" s="228" t="str">
        <f t="shared" ref="AB891:AB922" si="113">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2"/>
        <v>0</v>
      </c>
      <c r="AB892" s="228" t="str">
        <f t="shared" si="113"/>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2"/>
        <v>0</v>
      </c>
      <c r="AB893" s="228" t="str">
        <f t="shared" si="11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2"/>
        <v>0</v>
      </c>
      <c r="AB894" s="228" t="str">
        <f t="shared" si="11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2"/>
        <v>0</v>
      </c>
      <c r="AB895" s="228" t="str">
        <f t="shared" si="11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2"/>
        <v>0</v>
      </c>
      <c r="AB896" s="228" t="str">
        <f t="shared" si="11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2"/>
        <v>0</v>
      </c>
      <c r="AB897" s="228" t="str">
        <f t="shared" si="11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2"/>
        <v>0</v>
      </c>
      <c r="AB898" s="228" t="str">
        <f t="shared" si="11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2"/>
        <v>0</v>
      </c>
      <c r="AB899" s="228" t="str">
        <f t="shared" si="113"/>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2"/>
        <v>0</v>
      </c>
      <c r="AB900" s="228" t="str">
        <f t="shared" si="11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2"/>
        <v>0</v>
      </c>
      <c r="AB901" s="228" t="str">
        <f t="shared" si="11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2"/>
        <v>0</v>
      </c>
      <c r="AB902" s="228" t="str">
        <f t="shared" si="11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2"/>
        <v>0</v>
      </c>
      <c r="AB903" s="228" t="str">
        <f t="shared" si="113"/>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2"/>
        <v>0</v>
      </c>
      <c r="AB904" s="228" t="str">
        <f t="shared" si="11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2"/>
        <v>0</v>
      </c>
      <c r="AB905" s="228" t="str">
        <f t="shared" si="11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2"/>
        <v>0</v>
      </c>
      <c r="AB906" s="228" t="str">
        <f t="shared" si="11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2"/>
        <v>0</v>
      </c>
      <c r="AB907" s="228" t="str">
        <f t="shared" si="11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2"/>
        <v>0</v>
      </c>
      <c r="AB908" s="228" t="str">
        <f t="shared" si="11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2"/>
        <v>0</v>
      </c>
      <c r="AB909" s="228" t="str">
        <f t="shared" si="11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2"/>
        <v>0</v>
      </c>
      <c r="AB910" s="228" t="str">
        <f t="shared" si="11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2"/>
        <v>0</v>
      </c>
      <c r="AB911" s="228" t="str">
        <f t="shared" si="11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2"/>
        <v>0</v>
      </c>
      <c r="AB912" s="228" t="str">
        <f t="shared" si="11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2"/>
        <v>0</v>
      </c>
      <c r="AB913" s="228" t="str">
        <f t="shared" si="11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2"/>
        <v>0</v>
      </c>
      <c r="AB914" s="228" t="str">
        <f t="shared" si="11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2"/>
        <v>0</v>
      </c>
      <c r="AB915" s="228" t="str">
        <f t="shared" si="11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2"/>
        <v>0</v>
      </c>
      <c r="AB916" s="228" t="str">
        <f t="shared" si="11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2"/>
        <v>0</v>
      </c>
      <c r="AB917" s="228" t="str">
        <f t="shared" si="11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2"/>
        <v>0</v>
      </c>
      <c r="AB918" s="228" t="str">
        <f t="shared" si="11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2"/>
        <v>0</v>
      </c>
      <c r="AB919" s="228" t="str">
        <f t="shared" si="11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2"/>
        <v>0</v>
      </c>
      <c r="AB920" s="228" t="str">
        <f t="shared" si="11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2"/>
        <v>0</v>
      </c>
      <c r="AB921" s="228" t="str">
        <f t="shared" si="11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2"/>
        <v>0</v>
      </c>
      <c r="AB922" s="228" t="str">
        <f t="shared" si="11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14">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15">IF(AND(C923="Smelter not listed",OR(LEN(D923)=0,LEN(E923)=0)),1,0)</f>
        <v>0</v>
      </c>
      <c r="AB923" s="228" t="str">
        <f t="shared" ref="AB923:AB953" si="116">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5"/>
        <v>0</v>
      </c>
      <c r="AB924" s="228" t="str">
        <f t="shared" si="116"/>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5"/>
        <v>0</v>
      </c>
      <c r="AB925" s="228" t="str">
        <f t="shared" si="11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5"/>
        <v>0</v>
      </c>
      <c r="AB926" s="228" t="str">
        <f t="shared" si="11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5"/>
        <v>0</v>
      </c>
      <c r="AB927" s="228" t="str">
        <f t="shared" si="11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5"/>
        <v>0</v>
      </c>
      <c r="AB928" s="228" t="str">
        <f t="shared" si="11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5"/>
        <v>0</v>
      </c>
      <c r="AB929" s="228" t="str">
        <f t="shared" si="11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5"/>
        <v>0</v>
      </c>
      <c r="AB930" s="228" t="str">
        <f t="shared" si="11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5"/>
        <v>0</v>
      </c>
      <c r="AB931" s="228" t="str">
        <f t="shared" si="11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5"/>
        <v>0</v>
      </c>
      <c r="AB932" s="228" t="str">
        <f t="shared" si="11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5"/>
        <v>0</v>
      </c>
      <c r="AB933" s="228" t="str">
        <f t="shared" si="11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5"/>
        <v>0</v>
      </c>
      <c r="AB934" s="228" t="str">
        <f t="shared" si="11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5"/>
        <v>0</v>
      </c>
      <c r="AB935" s="228" t="str">
        <f t="shared" si="11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5"/>
        <v>0</v>
      </c>
      <c r="AB936" s="228" t="str">
        <f t="shared" si="11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5"/>
        <v>0</v>
      </c>
      <c r="AB937" s="228" t="str">
        <f t="shared" si="11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5"/>
        <v>0</v>
      </c>
      <c r="AB938" s="228" t="str">
        <f t="shared" si="11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5"/>
        <v>0</v>
      </c>
      <c r="AB939" s="228" t="str">
        <f t="shared" si="11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5"/>
        <v>0</v>
      </c>
      <c r="AB940" s="228" t="str">
        <f t="shared" si="11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5"/>
        <v>0</v>
      </c>
      <c r="AB941" s="228" t="str">
        <f t="shared" si="11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5"/>
        <v>0</v>
      </c>
      <c r="AB942" s="228" t="str">
        <f t="shared" si="11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5"/>
        <v>0</v>
      </c>
      <c r="AB943" s="228" t="str">
        <f t="shared" si="11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5"/>
        <v>0</v>
      </c>
      <c r="AB944" s="228" t="str">
        <f t="shared" si="11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5"/>
        <v>0</v>
      </c>
      <c r="AB945" s="228" t="str">
        <f t="shared" si="11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5"/>
        <v>0</v>
      </c>
      <c r="AB946" s="228" t="str">
        <f t="shared" si="11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5"/>
        <v>0</v>
      </c>
      <c r="AB947" s="228" t="str">
        <f t="shared" si="11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1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15"/>
        <v>0</v>
      </c>
      <c r="AB948" s="228" t="str">
        <f t="shared" si="11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1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15"/>
        <v>0</v>
      </c>
      <c r="AB949" s="228" t="str">
        <f t="shared" si="11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1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15"/>
        <v>0</v>
      </c>
      <c r="AB950" s="228" t="str">
        <f t="shared" si="11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1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15"/>
        <v>0</v>
      </c>
      <c r="AB951" s="228" t="str">
        <f t="shared" si="11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1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15"/>
        <v>0</v>
      </c>
      <c r="AB952" s="228" t="str">
        <f t="shared" si="11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1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15"/>
        <v>0</v>
      </c>
      <c r="AB953" s="228" t="str">
        <f t="shared" si="11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1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18">IF(AND(C954="Smelter not listed",OR(LEN(D954)=0,LEN(E954)=0)),1,0)</f>
        <v>0</v>
      </c>
      <c r="AB954" s="228" t="str">
        <f t="shared" ref="AB954" si="119">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20">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21">IF(AND(C955="Smelter not listed",OR(LEN(D955)=0,LEN(E955)=0)),1,0)</f>
        <v>0</v>
      </c>
      <c r="AB955" s="228" t="str">
        <f t="shared" ref="AB955:AB986" si="122">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1"/>
        <v>0</v>
      </c>
      <c r="AB956" s="228" t="str">
        <f t="shared" si="122"/>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1"/>
        <v>0</v>
      </c>
      <c r="AB957" s="228" t="str">
        <f t="shared" si="12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1"/>
        <v>0</v>
      </c>
      <c r="AB958" s="228" t="str">
        <f t="shared" si="12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1"/>
        <v>0</v>
      </c>
      <c r="AB959" s="228" t="str">
        <f t="shared" si="12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1"/>
        <v>0</v>
      </c>
      <c r="AB960" s="228" t="str">
        <f t="shared" si="12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1"/>
        <v>0</v>
      </c>
      <c r="AB961" s="228" t="str">
        <f t="shared" si="12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1"/>
        <v>0</v>
      </c>
      <c r="AB962" s="228" t="str">
        <f t="shared" si="12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1"/>
        <v>0</v>
      </c>
      <c r="AB963" s="228" t="str">
        <f t="shared" si="12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1"/>
        <v>0</v>
      </c>
      <c r="AB964" s="228" t="str">
        <f t="shared" si="12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1"/>
        <v>0</v>
      </c>
      <c r="AB965" s="228" t="str">
        <f t="shared" si="12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1"/>
        <v>0</v>
      </c>
      <c r="AB966" s="228" t="str">
        <f t="shared" si="12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1"/>
        <v>0</v>
      </c>
      <c r="AB967" s="228" t="str">
        <f t="shared" si="12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1"/>
        <v>0</v>
      </c>
      <c r="AB968" s="228" t="str">
        <f t="shared" si="12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1"/>
        <v>0</v>
      </c>
      <c r="AB969" s="228" t="str">
        <f t="shared" si="12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1"/>
        <v>0</v>
      </c>
      <c r="AB970" s="228" t="str">
        <f t="shared" si="12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1"/>
        <v>0</v>
      </c>
      <c r="AB971" s="228" t="str">
        <f t="shared" si="12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1"/>
        <v>0</v>
      </c>
      <c r="AB972" s="228" t="str">
        <f t="shared" si="12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1"/>
        <v>0</v>
      </c>
      <c r="AB973" s="228" t="str">
        <f t="shared" si="12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1"/>
        <v>0</v>
      </c>
      <c r="AB974" s="228" t="str">
        <f t="shared" si="12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1"/>
        <v>0</v>
      </c>
      <c r="AB975" s="228" t="str">
        <f t="shared" si="12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1"/>
        <v>0</v>
      </c>
      <c r="AB976" s="228" t="str">
        <f t="shared" si="12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1"/>
        <v>0</v>
      </c>
      <c r="AB977" s="228" t="str">
        <f t="shared" si="12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1"/>
        <v>0</v>
      </c>
      <c r="AB978" s="228" t="str">
        <f t="shared" si="12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1"/>
        <v>0</v>
      </c>
      <c r="AB979" s="228" t="str">
        <f t="shared" si="12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1"/>
        <v>0</v>
      </c>
      <c r="AB980" s="228" t="str">
        <f t="shared" si="12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1"/>
        <v>0</v>
      </c>
      <c r="AB981" s="228" t="str">
        <f t="shared" si="12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1"/>
        <v>0</v>
      </c>
      <c r="AB982" s="228" t="str">
        <f t="shared" si="12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1"/>
        <v>0</v>
      </c>
      <c r="AB983" s="228" t="str">
        <f t="shared" si="12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1"/>
        <v>0</v>
      </c>
      <c r="AB984" s="228" t="str">
        <f t="shared" si="12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1"/>
        <v>0</v>
      </c>
      <c r="AB985" s="228" t="str">
        <f t="shared" si="12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1"/>
        <v>0</v>
      </c>
      <c r="AB986" s="228" t="str">
        <f t="shared" si="12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23">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24">IF(AND(C987="Smelter not listed",OR(LEN(D987)=0,LEN(E987)=0)),1,0)</f>
        <v>0</v>
      </c>
      <c r="AB987" s="228" t="str">
        <f t="shared" ref="AB987:AB1017" si="125">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4"/>
        <v>0</v>
      </c>
      <c r="AB988" s="228" t="str">
        <f t="shared" si="125"/>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4"/>
        <v>0</v>
      </c>
      <c r="AB989" s="228" t="str">
        <f t="shared" si="12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4"/>
        <v>0</v>
      </c>
      <c r="AB990" s="228" t="str">
        <f t="shared" si="12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4"/>
        <v>0</v>
      </c>
      <c r="AB991" s="228" t="str">
        <f t="shared" si="12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4"/>
        <v>0</v>
      </c>
      <c r="AB992" s="228" t="str">
        <f t="shared" si="12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4"/>
        <v>0</v>
      </c>
      <c r="AB993" s="228" t="str">
        <f t="shared" si="12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4"/>
        <v>0</v>
      </c>
      <c r="AB994" s="228" t="str">
        <f t="shared" si="12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4"/>
        <v>0</v>
      </c>
      <c r="AB995" s="228" t="str">
        <f t="shared" si="12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4"/>
        <v>0</v>
      </c>
      <c r="AB996" s="228" t="str">
        <f t="shared" si="12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4"/>
        <v>0</v>
      </c>
      <c r="AB997" s="228" t="str">
        <f t="shared" si="12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4"/>
        <v>0</v>
      </c>
      <c r="AB998" s="228" t="str">
        <f t="shared" si="12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4"/>
        <v>0</v>
      </c>
      <c r="AB999" s="228" t="str">
        <f t="shared" si="12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4"/>
        <v>0</v>
      </c>
      <c r="AB1000" s="228" t="str">
        <f t="shared" si="12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4"/>
        <v>0</v>
      </c>
      <c r="AB1001" s="228" t="str">
        <f t="shared" si="12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4"/>
        <v>0</v>
      </c>
      <c r="AB1002" s="228" t="str">
        <f t="shared" si="12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4"/>
        <v>0</v>
      </c>
      <c r="AB1003" s="228" t="str">
        <f t="shared" si="12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4"/>
        <v>0</v>
      </c>
      <c r="AB1004" s="228" t="str">
        <f t="shared" si="12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4"/>
        <v>0</v>
      </c>
      <c r="AB1005" s="228" t="str">
        <f t="shared" si="12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4"/>
        <v>0</v>
      </c>
      <c r="AB1006" s="228" t="str">
        <f t="shared" si="12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4"/>
        <v>0</v>
      </c>
      <c r="AB1007" s="228" t="str">
        <f t="shared" si="12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4"/>
        <v>0</v>
      </c>
      <c r="AB1008" s="228" t="str">
        <f t="shared" si="12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4"/>
        <v>0</v>
      </c>
      <c r="AB1009" s="228" t="str">
        <f t="shared" si="12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4"/>
        <v>0</v>
      </c>
      <c r="AB1010" s="228" t="str">
        <f t="shared" si="12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4"/>
        <v>0</v>
      </c>
      <c r="AB1011" s="228" t="str">
        <f t="shared" si="12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24"/>
        <v>0</v>
      </c>
      <c r="AB1012" s="228" t="str">
        <f t="shared" si="12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24"/>
        <v>0</v>
      </c>
      <c r="AB1013" s="228" t="str">
        <f t="shared" si="12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24"/>
        <v>0</v>
      </c>
      <c r="AB1014" s="228" t="str">
        <f t="shared" si="12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2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24"/>
        <v>0</v>
      </c>
      <c r="AB1015" s="228" t="str">
        <f t="shared" si="12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2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24"/>
        <v>0</v>
      </c>
      <c r="AB1016" s="228" t="str">
        <f t="shared" si="12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2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24"/>
        <v>0</v>
      </c>
      <c r="AB1017" s="228" t="str">
        <f t="shared" si="12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2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27">IF(AND(C1018="Smelter not listed",OR(LEN(D1018)=0,LEN(E1018)=0)),1,0)</f>
        <v>0</v>
      </c>
      <c r="AB1018" s="228" t="str">
        <f t="shared" ref="AB1018" si="128">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29">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30">IF(AND(C1019="Smelter not listed",OR(LEN(D1019)=0,LEN(E1019)=0)),1,0)</f>
        <v>0</v>
      </c>
      <c r="AB1019" s="228" t="str">
        <f t="shared" ref="AB1019:AB1050" si="131">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2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0"/>
        <v>0</v>
      </c>
      <c r="AB1020" s="228" t="str">
        <f t="shared" si="131"/>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0"/>
        <v>0</v>
      </c>
      <c r="AB1021" s="228" t="str">
        <f t="shared" si="13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0"/>
        <v>0</v>
      </c>
      <c r="AB1022" s="228" t="str">
        <f t="shared" si="13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0"/>
        <v>0</v>
      </c>
      <c r="AB1023" s="228" t="str">
        <f t="shared" si="13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0"/>
        <v>0</v>
      </c>
      <c r="AB1024" s="228" t="str">
        <f t="shared" si="13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0"/>
        <v>0</v>
      </c>
      <c r="AB1025" s="228" t="str">
        <f t="shared" si="13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0"/>
        <v>0</v>
      </c>
      <c r="AB1026" s="228" t="str">
        <f t="shared" si="13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0"/>
        <v>0</v>
      </c>
      <c r="AB1027" s="228" t="str">
        <f t="shared" si="131"/>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0"/>
        <v>0</v>
      </c>
      <c r="AB1028" s="228" t="str">
        <f t="shared" si="13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0"/>
        <v>0</v>
      </c>
      <c r="AB1029" s="228" t="str">
        <f t="shared" si="13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0"/>
        <v>0</v>
      </c>
      <c r="AB1030" s="228" t="str">
        <f t="shared" si="13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0"/>
        <v>0</v>
      </c>
      <c r="AB1031" s="228" t="str">
        <f t="shared" si="131"/>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0"/>
        <v>0</v>
      </c>
      <c r="AB1032" s="228" t="str">
        <f t="shared" si="13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0"/>
        <v>0</v>
      </c>
      <c r="AB1033" s="228" t="str">
        <f t="shared" si="13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0"/>
        <v>0</v>
      </c>
      <c r="AB1034" s="228" t="str">
        <f t="shared" si="13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0"/>
        <v>0</v>
      </c>
      <c r="AB1035" s="228" t="str">
        <f t="shared" si="13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0"/>
        <v>0</v>
      </c>
      <c r="AB1036" s="228" t="str">
        <f t="shared" si="13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0"/>
        <v>0</v>
      </c>
      <c r="AB1037" s="228" t="str">
        <f t="shared" si="13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2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0"/>
        <v>0</v>
      </c>
      <c r="AB1038" s="228" t="str">
        <f t="shared" si="13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2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0"/>
        <v>0</v>
      </c>
      <c r="AB1039" s="228" t="str">
        <f t="shared" si="13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2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0"/>
        <v>0</v>
      </c>
      <c r="AB1040" s="228" t="str">
        <f t="shared" si="13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2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0"/>
        <v>0</v>
      </c>
      <c r="AB1041" s="228" t="str">
        <f t="shared" si="13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2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0"/>
        <v>0</v>
      </c>
      <c r="AB1042" s="228" t="str">
        <f t="shared" si="13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2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0"/>
        <v>0</v>
      </c>
      <c r="AB1043" s="228" t="str">
        <f t="shared" si="13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2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0"/>
        <v>0</v>
      </c>
      <c r="AB1044" s="228" t="str">
        <f t="shared" si="13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2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0"/>
        <v>0</v>
      </c>
      <c r="AB1045" s="228" t="str">
        <f t="shared" si="13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2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0"/>
        <v>0</v>
      </c>
      <c r="AB1046" s="228" t="str">
        <f t="shared" si="13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2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0"/>
        <v>0</v>
      </c>
      <c r="AB1047" s="228" t="str">
        <f t="shared" si="13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2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0"/>
        <v>0</v>
      </c>
      <c r="AB1048" s="228" t="str">
        <f t="shared" si="13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2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0"/>
        <v>0</v>
      </c>
      <c r="AB1049" s="228" t="str">
        <f t="shared" si="13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2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0"/>
        <v>0</v>
      </c>
      <c r="AB1050" s="228" t="str">
        <f t="shared" si="13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32">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33">IF(AND(C1051="Smelter not listed",OR(LEN(D1051)=0,LEN(E1051)=0)),1,0)</f>
        <v>0</v>
      </c>
      <c r="AB1051" s="228" t="str">
        <f t="shared" ref="AB1051:AB1081" si="134">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3"/>
        <v>0</v>
      </c>
      <c r="AB1052" s="228" t="str">
        <f t="shared" si="134"/>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3"/>
        <v>0</v>
      </c>
      <c r="AB1053" s="228" t="str">
        <f t="shared" si="13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3"/>
        <v>0</v>
      </c>
      <c r="AB1054" s="228" t="str">
        <f t="shared" si="13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3"/>
        <v>0</v>
      </c>
      <c r="AB1055" s="228" t="str">
        <f t="shared" si="13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3"/>
        <v>0</v>
      </c>
      <c r="AB1056" s="228" t="str">
        <f t="shared" si="13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3"/>
        <v>0</v>
      </c>
      <c r="AB1057" s="228" t="str">
        <f t="shared" si="13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3"/>
        <v>0</v>
      </c>
      <c r="AB1058" s="228" t="str">
        <f t="shared" si="13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3"/>
        <v>0</v>
      </c>
      <c r="AB1059" s="228" t="str">
        <f t="shared" si="13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3"/>
        <v>0</v>
      </c>
      <c r="AB1060" s="228" t="str">
        <f t="shared" si="13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3"/>
        <v>0</v>
      </c>
      <c r="AB1061" s="228" t="str">
        <f t="shared" si="13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3"/>
        <v>0</v>
      </c>
      <c r="AB1062" s="228" t="str">
        <f t="shared" si="13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3"/>
        <v>0</v>
      </c>
      <c r="AB1063" s="228" t="str">
        <f t="shared" si="13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3"/>
        <v>0</v>
      </c>
      <c r="AB1064" s="228" t="str">
        <f t="shared" si="13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3"/>
        <v>0</v>
      </c>
      <c r="AB1065" s="228" t="str">
        <f t="shared" si="13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3"/>
        <v>0</v>
      </c>
      <c r="AB1066" s="228" t="str">
        <f t="shared" si="13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3"/>
        <v>0</v>
      </c>
      <c r="AB1067" s="228" t="str">
        <f t="shared" si="13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3"/>
        <v>0</v>
      </c>
      <c r="AB1068" s="228" t="str">
        <f t="shared" si="13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3"/>
        <v>0</v>
      </c>
      <c r="AB1069" s="228" t="str">
        <f t="shared" si="13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3"/>
        <v>0</v>
      </c>
      <c r="AB1070" s="228" t="str">
        <f t="shared" si="13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3"/>
        <v>0</v>
      </c>
      <c r="AB1071" s="228" t="str">
        <f t="shared" si="13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3"/>
        <v>0</v>
      </c>
      <c r="AB1072" s="228" t="str">
        <f t="shared" si="13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3"/>
        <v>0</v>
      </c>
      <c r="AB1073" s="228" t="str">
        <f t="shared" si="13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3"/>
        <v>0</v>
      </c>
      <c r="AB1074" s="228" t="str">
        <f t="shared" si="13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3"/>
        <v>0</v>
      </c>
      <c r="AB1075" s="228" t="str">
        <f t="shared" si="13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3"/>
        <v>0</v>
      </c>
      <c r="AB1076" s="228" t="str">
        <f t="shared" si="13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3"/>
        <v>0</v>
      </c>
      <c r="AB1077" s="228" t="str">
        <f t="shared" si="13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3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3"/>
        <v>0</v>
      </c>
      <c r="AB1078" s="228" t="str">
        <f t="shared" si="13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3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33"/>
        <v>0</v>
      </c>
      <c r="AB1079" s="228" t="str">
        <f t="shared" si="13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3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33"/>
        <v>0</v>
      </c>
      <c r="AB1080" s="228" t="str">
        <f t="shared" si="13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3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33"/>
        <v>0</v>
      </c>
      <c r="AB1081" s="228" t="str">
        <f t="shared" si="13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3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36">IF(AND(C1082="Smelter not listed",OR(LEN(D1082)=0,LEN(E1082)=0)),1,0)</f>
        <v>0</v>
      </c>
      <c r="AB1082" s="228" t="str">
        <f t="shared" ref="AB1082" si="137">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38">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39">IF(AND(C1083="Smelter not listed",OR(LEN(D1083)=0,LEN(E1083)=0)),1,0)</f>
        <v>0</v>
      </c>
      <c r="AB1083" s="228" t="str">
        <f t="shared" ref="AB1083:AB1114" si="140">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3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39"/>
        <v>0</v>
      </c>
      <c r="AB1084" s="228" t="str">
        <f t="shared" si="140"/>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39"/>
        <v>0</v>
      </c>
      <c r="AB1085" s="228" t="str">
        <f t="shared" si="14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39"/>
        <v>0</v>
      </c>
      <c r="AB1086" s="228" t="str">
        <f t="shared" si="14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39"/>
        <v>0</v>
      </c>
      <c r="AB1087" s="228" t="str">
        <f t="shared" si="14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39"/>
        <v>0</v>
      </c>
      <c r="AB1088" s="228" t="str">
        <f t="shared" si="14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39"/>
        <v>0</v>
      </c>
      <c r="AB1089" s="228" t="str">
        <f t="shared" si="14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39"/>
        <v>0</v>
      </c>
      <c r="AB1090" s="228" t="str">
        <f t="shared" si="14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39"/>
        <v>0</v>
      </c>
      <c r="AB1091" s="228" t="str">
        <f t="shared" si="14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39"/>
        <v>0</v>
      </c>
      <c r="AB1092" s="228" t="str">
        <f t="shared" si="14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39"/>
        <v>0</v>
      </c>
      <c r="AB1093" s="228" t="str">
        <f t="shared" si="14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39"/>
        <v>0</v>
      </c>
      <c r="AB1094" s="228" t="str">
        <f t="shared" si="14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39"/>
        <v>0</v>
      </c>
      <c r="AB1095" s="228" t="str">
        <f t="shared" si="140"/>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39"/>
        <v>0</v>
      </c>
      <c r="AB1096" s="228" t="str">
        <f t="shared" si="14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39"/>
        <v>0</v>
      </c>
      <c r="AB1097" s="228" t="str">
        <f t="shared" si="14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39"/>
        <v>0</v>
      </c>
      <c r="AB1098" s="228" t="str">
        <f t="shared" si="14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39"/>
        <v>0</v>
      </c>
      <c r="AB1099" s="228" t="str">
        <f t="shared" si="14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39"/>
        <v>0</v>
      </c>
      <c r="AB1100" s="228" t="str">
        <f t="shared" si="14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39"/>
        <v>0</v>
      </c>
      <c r="AB1101" s="228" t="str">
        <f t="shared" si="14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39"/>
        <v>0</v>
      </c>
      <c r="AB1102" s="228" t="str">
        <f t="shared" si="14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3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39"/>
        <v>0</v>
      </c>
      <c r="AB1103" s="228" t="str">
        <f t="shared" si="14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3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39"/>
        <v>0</v>
      </c>
      <c r="AB1104" s="228" t="str">
        <f t="shared" si="14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3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39"/>
        <v>0</v>
      </c>
      <c r="AB1105" s="228" t="str">
        <f t="shared" si="14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3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39"/>
        <v>0</v>
      </c>
      <c r="AB1106" s="228" t="str">
        <f t="shared" si="14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3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39"/>
        <v>0</v>
      </c>
      <c r="AB1107" s="228" t="str">
        <f t="shared" si="14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3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39"/>
        <v>0</v>
      </c>
      <c r="AB1108" s="228" t="str">
        <f t="shared" si="14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3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39"/>
        <v>0</v>
      </c>
      <c r="AB1109" s="228" t="str">
        <f t="shared" si="14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3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39"/>
        <v>0</v>
      </c>
      <c r="AB1110" s="228" t="str">
        <f t="shared" si="14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3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39"/>
        <v>0</v>
      </c>
      <c r="AB1111" s="228" t="str">
        <f t="shared" si="14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3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39"/>
        <v>0</v>
      </c>
      <c r="AB1112" s="228" t="str">
        <f t="shared" si="14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3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39"/>
        <v>0</v>
      </c>
      <c r="AB1113" s="228" t="str">
        <f t="shared" si="14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3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39"/>
        <v>0</v>
      </c>
      <c r="AB1114" s="228" t="str">
        <f t="shared" si="14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41">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42">IF(AND(C1115="Smelter not listed",OR(LEN(D1115)=0,LEN(E1115)=0)),1,0)</f>
        <v>0</v>
      </c>
      <c r="AB1115" s="228" t="str">
        <f t="shared" ref="AB1115:AB1145" si="143">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2"/>
        <v>0</v>
      </c>
      <c r="AB1116" s="228" t="str">
        <f t="shared" si="14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2"/>
        <v>0</v>
      </c>
      <c r="AB1117" s="228" t="str">
        <f t="shared" si="14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2"/>
        <v>0</v>
      </c>
      <c r="AB1118" s="228" t="str">
        <f t="shared" si="14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2"/>
        <v>0</v>
      </c>
      <c r="AB1119" s="228" t="str">
        <f t="shared" si="14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2"/>
        <v>0</v>
      </c>
      <c r="AB1120" s="228" t="str">
        <f t="shared" si="14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2"/>
        <v>0</v>
      </c>
      <c r="AB1121" s="228" t="str">
        <f t="shared" si="14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2"/>
        <v>0</v>
      </c>
      <c r="AB1122" s="228" t="str">
        <f t="shared" si="14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2"/>
        <v>0</v>
      </c>
      <c r="AB1123" s="228" t="str">
        <f t="shared" si="14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2"/>
        <v>0</v>
      </c>
      <c r="AB1124" s="228" t="str">
        <f t="shared" si="14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2"/>
        <v>0</v>
      </c>
      <c r="AB1125" s="228" t="str">
        <f t="shared" si="14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2"/>
        <v>0</v>
      </c>
      <c r="AB1126" s="228" t="str">
        <f t="shared" si="14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2"/>
        <v>0</v>
      </c>
      <c r="AB1127" s="228" t="str">
        <f t="shared" si="14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2"/>
        <v>0</v>
      </c>
      <c r="AB1128" s="228" t="str">
        <f t="shared" si="14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2"/>
        <v>0</v>
      </c>
      <c r="AB1129" s="228" t="str">
        <f t="shared" si="14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2"/>
        <v>0</v>
      </c>
      <c r="AB1130" s="228" t="str">
        <f t="shared" si="14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2"/>
        <v>0</v>
      </c>
      <c r="AB1131" s="228" t="str">
        <f t="shared" si="14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2"/>
        <v>0</v>
      </c>
      <c r="AB1132" s="228" t="str">
        <f t="shared" si="14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2"/>
        <v>0</v>
      </c>
      <c r="AB1133" s="228" t="str">
        <f t="shared" si="14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2"/>
        <v>0</v>
      </c>
      <c r="AB1134" s="228" t="str">
        <f t="shared" si="14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2"/>
        <v>0</v>
      </c>
      <c r="AB1135" s="228" t="str">
        <f t="shared" si="14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2"/>
        <v>0</v>
      </c>
      <c r="AB1136" s="228" t="str">
        <f t="shared" si="14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2"/>
        <v>0</v>
      </c>
      <c r="AB1137" s="228" t="str">
        <f t="shared" si="14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2"/>
        <v>0</v>
      </c>
      <c r="AB1138" s="228" t="str">
        <f t="shared" si="14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2"/>
        <v>0</v>
      </c>
      <c r="AB1139" s="228" t="str">
        <f t="shared" si="14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42"/>
        <v>0</v>
      </c>
      <c r="AB1140" s="228" t="str">
        <f t="shared" si="14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42"/>
        <v>0</v>
      </c>
      <c r="AB1141" s="228" t="str">
        <f t="shared" si="14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42"/>
        <v>0</v>
      </c>
      <c r="AB1142" s="228" t="str">
        <f t="shared" si="14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42"/>
        <v>0</v>
      </c>
      <c r="AB1143" s="228" t="str">
        <f t="shared" si="14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42"/>
        <v>0</v>
      </c>
      <c r="AB1144" s="228" t="str">
        <f t="shared" si="14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42"/>
        <v>0</v>
      </c>
      <c r="AB1145" s="228" t="str">
        <f t="shared" si="14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4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45">IF(AND(C1146="Smelter not listed",OR(LEN(D1146)=0,LEN(E1146)=0)),1,0)</f>
        <v>0</v>
      </c>
      <c r="AB1146" s="228" t="str">
        <f t="shared" ref="AB1146" si="146">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47">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48">IF(AND(C1147="Smelter not listed",OR(LEN(D1147)=0,LEN(E1147)=0)),1,0)</f>
        <v>0</v>
      </c>
      <c r="AB1147" s="228" t="str">
        <f t="shared" ref="AB1147:AB1178" si="149">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4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48"/>
        <v>0</v>
      </c>
      <c r="AB1148" s="228" t="str">
        <f t="shared" si="149"/>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8"/>
        <v>0</v>
      </c>
      <c r="AB1149" s="228" t="str">
        <f t="shared" si="14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8"/>
        <v>0</v>
      </c>
      <c r="AB1150" s="228" t="str">
        <f t="shared" si="14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8"/>
        <v>0</v>
      </c>
      <c r="AB1151" s="228" t="str">
        <f t="shared" si="14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8"/>
        <v>0</v>
      </c>
      <c r="AB1152" s="228" t="str">
        <f t="shared" si="14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8"/>
        <v>0</v>
      </c>
      <c r="AB1153" s="228" t="str">
        <f t="shared" si="14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8"/>
        <v>0</v>
      </c>
      <c r="AB1154" s="228" t="str">
        <f t="shared" si="14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8"/>
        <v>0</v>
      </c>
      <c r="AB1155" s="228" t="str">
        <f t="shared" si="149"/>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8"/>
        <v>0</v>
      </c>
      <c r="AB1156" s="228" t="str">
        <f t="shared" si="14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8"/>
        <v>0</v>
      </c>
      <c r="AB1157" s="228" t="str">
        <f t="shared" si="14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8"/>
        <v>0</v>
      </c>
      <c r="AB1158" s="228" t="str">
        <f t="shared" si="14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8"/>
        <v>0</v>
      </c>
      <c r="AB1159" s="228" t="str">
        <f t="shared" si="149"/>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8"/>
        <v>0</v>
      </c>
      <c r="AB1160" s="228" t="str">
        <f t="shared" si="14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8"/>
        <v>0</v>
      </c>
      <c r="AB1161" s="228" t="str">
        <f t="shared" si="14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8"/>
        <v>0</v>
      </c>
      <c r="AB1162" s="228" t="str">
        <f t="shared" si="14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8"/>
        <v>0</v>
      </c>
      <c r="AB1163" s="228" t="str">
        <f t="shared" si="14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8"/>
        <v>0</v>
      </c>
      <c r="AB1164" s="228" t="str">
        <f t="shared" si="14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8"/>
        <v>0</v>
      </c>
      <c r="AB1165" s="228" t="str">
        <f t="shared" si="14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48"/>
        <v>0</v>
      </c>
      <c r="AB1166" s="228" t="str">
        <f t="shared" si="14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48"/>
        <v>0</v>
      </c>
      <c r="AB1167" s="228" t="str">
        <f t="shared" si="14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48"/>
        <v>0</v>
      </c>
      <c r="AB1168" s="228" t="str">
        <f t="shared" si="14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4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48"/>
        <v>0</v>
      </c>
      <c r="AB1169" s="228" t="str">
        <f t="shared" si="14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4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48"/>
        <v>0</v>
      </c>
      <c r="AB1170" s="228" t="str">
        <f t="shared" si="14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4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48"/>
        <v>0</v>
      </c>
      <c r="AB1171" s="228" t="str">
        <f t="shared" si="14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4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48"/>
        <v>0</v>
      </c>
      <c r="AB1172" s="228" t="str">
        <f t="shared" si="14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4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48"/>
        <v>0</v>
      </c>
      <c r="AB1173" s="228" t="str">
        <f t="shared" si="14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4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48"/>
        <v>0</v>
      </c>
      <c r="AB1174" s="228" t="str">
        <f t="shared" si="14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4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48"/>
        <v>0</v>
      </c>
      <c r="AB1175" s="228" t="str">
        <f t="shared" si="14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4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48"/>
        <v>0</v>
      </c>
      <c r="AB1176" s="228" t="str">
        <f t="shared" si="14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4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48"/>
        <v>0</v>
      </c>
      <c r="AB1177" s="228" t="str">
        <f t="shared" si="14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4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48"/>
        <v>0</v>
      </c>
      <c r="AB1178" s="228" t="str">
        <f t="shared" si="14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50">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51">IF(AND(C1179="Smelter not listed",OR(LEN(D1179)=0,LEN(E1179)=0)),1,0)</f>
        <v>0</v>
      </c>
      <c r="AB1179" s="228" t="str">
        <f t="shared" ref="AB1179:AB1209" si="152">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1"/>
        <v>0</v>
      </c>
      <c r="AB1180" s="228" t="str">
        <f t="shared" si="152"/>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1"/>
        <v>0</v>
      </c>
      <c r="AB1181" s="228" t="str">
        <f t="shared" si="15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1"/>
        <v>0</v>
      </c>
      <c r="AB1182" s="228" t="str">
        <f t="shared" si="15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1"/>
        <v>0</v>
      </c>
      <c r="AB1183" s="228" t="str">
        <f t="shared" si="15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1"/>
        <v>0</v>
      </c>
      <c r="AB1184" s="228" t="str">
        <f t="shared" si="15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1"/>
        <v>0</v>
      </c>
      <c r="AB1185" s="228" t="str">
        <f t="shared" si="15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1"/>
        <v>0</v>
      </c>
      <c r="AB1186" s="228" t="str">
        <f t="shared" si="15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1"/>
        <v>0</v>
      </c>
      <c r="AB1187" s="228" t="str">
        <f t="shared" si="15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1"/>
        <v>0</v>
      </c>
      <c r="AB1188" s="228" t="str">
        <f t="shared" si="15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1"/>
        <v>0</v>
      </c>
      <c r="AB1189" s="228" t="str">
        <f t="shared" si="15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1"/>
        <v>0</v>
      </c>
      <c r="AB1190" s="228" t="str">
        <f t="shared" si="15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1"/>
        <v>0</v>
      </c>
      <c r="AB1191" s="228" t="str">
        <f t="shared" si="15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1"/>
        <v>0</v>
      </c>
      <c r="AB1192" s="228" t="str">
        <f t="shared" si="15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1"/>
        <v>0</v>
      </c>
      <c r="AB1193" s="228" t="str">
        <f t="shared" si="15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1"/>
        <v>0</v>
      </c>
      <c r="AB1194" s="228" t="str">
        <f t="shared" si="15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1"/>
        <v>0</v>
      </c>
      <c r="AB1195" s="228" t="str">
        <f t="shared" si="15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1"/>
        <v>0</v>
      </c>
      <c r="AB1196" s="228" t="str">
        <f t="shared" si="15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1"/>
        <v>0</v>
      </c>
      <c r="AB1197" s="228" t="str">
        <f t="shared" si="15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1"/>
        <v>0</v>
      </c>
      <c r="AB1198" s="228" t="str">
        <f t="shared" si="15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1"/>
        <v>0</v>
      </c>
      <c r="AB1199" s="228" t="str">
        <f t="shared" si="15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1"/>
        <v>0</v>
      </c>
      <c r="AB1200" s="228" t="str">
        <f t="shared" si="15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1"/>
        <v>0</v>
      </c>
      <c r="AB1201" s="228" t="str">
        <f t="shared" si="15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1"/>
        <v>0</v>
      </c>
      <c r="AB1202" s="228" t="str">
        <f t="shared" si="15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1"/>
        <v>0</v>
      </c>
      <c r="AB1203" s="228" t="str">
        <f t="shared" si="15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1"/>
        <v>0</v>
      </c>
      <c r="AB1204" s="228" t="str">
        <f t="shared" si="15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1"/>
        <v>0</v>
      </c>
      <c r="AB1205" s="228" t="str">
        <f t="shared" si="15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1"/>
        <v>0</v>
      </c>
      <c r="AB1206" s="228" t="str">
        <f t="shared" si="15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51"/>
        <v>0</v>
      </c>
      <c r="AB1207" s="228" t="str">
        <f t="shared" si="15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1"/>
        <v>0</v>
      </c>
      <c r="AB1208" s="228" t="str">
        <f t="shared" si="15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51"/>
        <v>0</v>
      </c>
      <c r="AB1209" s="228" t="str">
        <f t="shared" si="15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5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54">IF(AND(C1210="Smelter not listed",OR(LEN(D1210)=0,LEN(E1210)=0)),1,0)</f>
        <v>0</v>
      </c>
      <c r="AB1210" s="228" t="str">
        <f t="shared" ref="AB1210" si="155">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56">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57">IF(AND(C1211="Smelter not listed",OR(LEN(D1211)=0,LEN(E1211)=0)),1,0)</f>
        <v>0</v>
      </c>
      <c r="AB1211" s="228" t="str">
        <f t="shared" ref="AB1211:AB1242" si="158">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57"/>
        <v>0</v>
      </c>
      <c r="AB1212" s="228" t="str">
        <f t="shared" si="158"/>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7"/>
        <v>0</v>
      </c>
      <c r="AB1213" s="228" t="str">
        <f t="shared" si="15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7"/>
        <v>0</v>
      </c>
      <c r="AB1214" s="228" t="str">
        <f t="shared" si="15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7"/>
        <v>0</v>
      </c>
      <c r="AB1215" s="228" t="str">
        <f t="shared" si="15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7"/>
        <v>0</v>
      </c>
      <c r="AB1216" s="228" t="str">
        <f t="shared" si="15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7"/>
        <v>0</v>
      </c>
      <c r="AB1217" s="228" t="str">
        <f t="shared" si="15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7"/>
        <v>0</v>
      </c>
      <c r="AB1218" s="228" t="str">
        <f t="shared" si="15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7"/>
        <v>0</v>
      </c>
      <c r="AB1219" s="228" t="str">
        <f t="shared" si="158"/>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7"/>
        <v>0</v>
      </c>
      <c r="AB1220" s="228" t="str">
        <f t="shared" si="15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7"/>
        <v>0</v>
      </c>
      <c r="AB1221" s="228" t="str">
        <f t="shared" si="15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7"/>
        <v>0</v>
      </c>
      <c r="AB1222" s="228" t="str">
        <f t="shared" si="15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7"/>
        <v>0</v>
      </c>
      <c r="AB1223" s="228" t="str">
        <f t="shared" si="158"/>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7"/>
        <v>0</v>
      </c>
      <c r="AB1224" s="228" t="str">
        <f t="shared" si="15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7"/>
        <v>0</v>
      </c>
      <c r="AB1225" s="228" t="str">
        <f t="shared" si="15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7"/>
        <v>0</v>
      </c>
      <c r="AB1226" s="228" t="str">
        <f t="shared" si="15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7"/>
        <v>0</v>
      </c>
      <c r="AB1227" s="228" t="str">
        <f t="shared" si="15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7"/>
        <v>0</v>
      </c>
      <c r="AB1228" s="228" t="str">
        <f t="shared" si="15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7"/>
        <v>0</v>
      </c>
      <c r="AB1229" s="228" t="str">
        <f t="shared" si="15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7"/>
        <v>0</v>
      </c>
      <c r="AB1230" s="228" t="str">
        <f t="shared" si="15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57"/>
        <v>0</v>
      </c>
      <c r="AB1231" s="228" t="str">
        <f t="shared" si="15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57"/>
        <v>0</v>
      </c>
      <c r="AB1232" s="228" t="str">
        <f t="shared" si="15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57"/>
        <v>0</v>
      </c>
      <c r="AB1233" s="228" t="str">
        <f t="shared" si="15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57"/>
        <v>0</v>
      </c>
      <c r="AB1234" s="228" t="str">
        <f t="shared" si="15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57"/>
        <v>0</v>
      </c>
      <c r="AB1235" s="228" t="str">
        <f t="shared" si="15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57"/>
        <v>0</v>
      </c>
      <c r="AB1236" s="228" t="str">
        <f t="shared" si="15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57"/>
        <v>0</v>
      </c>
      <c r="AB1237" s="228" t="str">
        <f t="shared" si="15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57"/>
        <v>0</v>
      </c>
      <c r="AB1238" s="228" t="str">
        <f t="shared" si="15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5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57"/>
        <v>0</v>
      </c>
      <c r="AB1239" s="228" t="str">
        <f t="shared" si="15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57"/>
        <v>0</v>
      </c>
      <c r="AB1240" s="228" t="str">
        <f t="shared" si="15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5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57"/>
        <v>0</v>
      </c>
      <c r="AB1241" s="228" t="str">
        <f t="shared" si="15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5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57"/>
        <v>0</v>
      </c>
      <c r="AB1242" s="228" t="str">
        <f t="shared" si="15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59">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60">IF(AND(C1243="Smelter not listed",OR(LEN(D1243)=0,LEN(E1243)=0)),1,0)</f>
        <v>0</v>
      </c>
      <c r="AB1243" s="228" t="str">
        <f t="shared" ref="AB1243:AB1273" si="161">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5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0"/>
        <v>0</v>
      </c>
      <c r="AB1244" s="228" t="str">
        <f t="shared" si="161"/>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0"/>
        <v>0</v>
      </c>
      <c r="AB1245" s="228" t="str">
        <f t="shared" si="16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0"/>
        <v>0</v>
      </c>
      <c r="AB1246" s="228" t="str">
        <f t="shared" si="16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0"/>
        <v>0</v>
      </c>
      <c r="AB1247" s="228" t="str">
        <f t="shared" si="16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0"/>
        <v>0</v>
      </c>
      <c r="AB1248" s="228" t="str">
        <f t="shared" si="16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0"/>
        <v>0</v>
      </c>
      <c r="AB1249" s="228" t="str">
        <f t="shared" si="16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0"/>
        <v>0</v>
      </c>
      <c r="AB1250" s="228" t="str">
        <f t="shared" si="16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0"/>
        <v>0</v>
      </c>
      <c r="AB1251" s="228" t="str">
        <f t="shared" si="16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0"/>
        <v>0</v>
      </c>
      <c r="AB1252" s="228" t="str">
        <f t="shared" si="16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0"/>
        <v>0</v>
      </c>
      <c r="AB1253" s="228" t="str">
        <f t="shared" si="16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0"/>
        <v>0</v>
      </c>
      <c r="AB1254" s="228" t="str">
        <f t="shared" si="16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0"/>
        <v>0</v>
      </c>
      <c r="AB1255" s="228" t="str">
        <f t="shared" si="16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0"/>
        <v>0</v>
      </c>
      <c r="AB1256" s="228" t="str">
        <f t="shared" si="16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0"/>
        <v>0</v>
      </c>
      <c r="AB1257" s="228" t="str">
        <f t="shared" si="16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0"/>
        <v>0</v>
      </c>
      <c r="AB1258" s="228" t="str">
        <f t="shared" si="16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0"/>
        <v>0</v>
      </c>
      <c r="AB1259" s="228" t="str">
        <f t="shared" si="16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0"/>
        <v>0</v>
      </c>
      <c r="AB1260" s="228" t="str">
        <f t="shared" si="16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0"/>
        <v>0</v>
      </c>
      <c r="AB1261" s="228" t="str">
        <f t="shared" si="16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5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0"/>
        <v>0</v>
      </c>
      <c r="AB1262" s="228" t="str">
        <f t="shared" si="16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5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0"/>
        <v>0</v>
      </c>
      <c r="AB1263" s="228" t="str">
        <f t="shared" si="16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5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0"/>
        <v>0</v>
      </c>
      <c r="AB1264" s="228" t="str">
        <f t="shared" si="16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5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0"/>
        <v>0</v>
      </c>
      <c r="AB1265" s="228" t="str">
        <f t="shared" si="16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5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0"/>
        <v>0</v>
      </c>
      <c r="AB1266" s="228" t="str">
        <f t="shared" si="16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5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0"/>
        <v>0</v>
      </c>
      <c r="AB1267" s="228" t="str">
        <f t="shared" si="16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5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0"/>
        <v>0</v>
      </c>
      <c r="AB1268" s="228" t="str">
        <f t="shared" si="16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5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0"/>
        <v>0</v>
      </c>
      <c r="AB1269" s="228" t="str">
        <f t="shared" si="16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5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0"/>
        <v>0</v>
      </c>
      <c r="AB1270" s="228" t="str">
        <f t="shared" si="16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5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0"/>
        <v>0</v>
      </c>
      <c r="AB1271" s="228" t="str">
        <f t="shared" si="16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5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0"/>
        <v>0</v>
      </c>
      <c r="AB1272" s="228" t="str">
        <f t="shared" si="16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5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0"/>
        <v>0</v>
      </c>
      <c r="AB1273" s="228" t="str">
        <f t="shared" si="16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6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63">IF(AND(C1274="Smelter not listed",OR(LEN(D1274)=0,LEN(E1274)=0)),1,0)</f>
        <v>0</v>
      </c>
      <c r="AB1274" s="228" t="str">
        <f t="shared" ref="AB1274" si="164">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65">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66">IF(AND(C1275="Smelter not listed",OR(LEN(D1275)=0,LEN(E1275)=0)),1,0)</f>
        <v>0</v>
      </c>
      <c r="AB1275" s="228" t="str">
        <f t="shared" ref="AB1275:AB1306" si="167">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66"/>
        <v>0</v>
      </c>
      <c r="AB1276" s="228" t="str">
        <f t="shared" si="167"/>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6"/>
        <v>0</v>
      </c>
      <c r="AB1277" s="228" t="str">
        <f t="shared" si="16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6"/>
        <v>0</v>
      </c>
      <c r="AB1278" s="228" t="str">
        <f t="shared" si="16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6"/>
        <v>0</v>
      </c>
      <c r="AB1279" s="228" t="str">
        <f t="shared" si="16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6"/>
        <v>0</v>
      </c>
      <c r="AB1280" s="228" t="str">
        <f t="shared" si="16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6"/>
        <v>0</v>
      </c>
      <c r="AB1281" s="228" t="str">
        <f t="shared" si="16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6"/>
        <v>0</v>
      </c>
      <c r="AB1282" s="228" t="str">
        <f t="shared" si="16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6"/>
        <v>0</v>
      </c>
      <c r="AB1283" s="228" t="str">
        <f t="shared" si="16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6"/>
        <v>0</v>
      </c>
      <c r="AB1284" s="228" t="str">
        <f t="shared" si="16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6"/>
        <v>0</v>
      </c>
      <c r="AB1285" s="228" t="str">
        <f t="shared" si="16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6"/>
        <v>0</v>
      </c>
      <c r="AB1286" s="228" t="str">
        <f t="shared" si="16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6"/>
        <v>0</v>
      </c>
      <c r="AB1287" s="228" t="str">
        <f t="shared" si="167"/>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6"/>
        <v>0</v>
      </c>
      <c r="AB1288" s="228" t="str">
        <f t="shared" si="16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6"/>
        <v>0</v>
      </c>
      <c r="AB1289" s="228" t="str">
        <f t="shared" si="16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6"/>
        <v>0</v>
      </c>
      <c r="AB1290" s="228" t="str">
        <f t="shared" si="16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6"/>
        <v>0</v>
      </c>
      <c r="AB1291" s="228" t="str">
        <f t="shared" si="16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6"/>
        <v>0</v>
      </c>
      <c r="AB1292" s="228" t="str">
        <f t="shared" si="16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6"/>
        <v>0</v>
      </c>
      <c r="AB1293" s="228" t="str">
        <f t="shared" si="16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6"/>
        <v>0</v>
      </c>
      <c r="AB1294" s="228" t="str">
        <f t="shared" si="16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6"/>
        <v>0</v>
      </c>
      <c r="AB1295" s="228" t="str">
        <f t="shared" si="16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6"/>
        <v>0</v>
      </c>
      <c r="AB1296" s="228" t="str">
        <f t="shared" si="16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6"/>
        <v>0</v>
      </c>
      <c r="AB1297" s="228" t="str">
        <f t="shared" si="16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6"/>
        <v>0</v>
      </c>
      <c r="AB1298" s="228" t="str">
        <f t="shared" si="16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6"/>
        <v>0</v>
      </c>
      <c r="AB1299" s="228" t="str">
        <f t="shared" si="16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6"/>
        <v>0</v>
      </c>
      <c r="AB1300" s="228" t="str">
        <f t="shared" si="16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6"/>
        <v>0</v>
      </c>
      <c r="AB1301" s="228" t="str">
        <f t="shared" si="16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66"/>
        <v>0</v>
      </c>
      <c r="AB1302" s="228" t="str">
        <f t="shared" si="16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66"/>
        <v>0</v>
      </c>
      <c r="AB1303" s="228" t="str">
        <f t="shared" si="16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66"/>
        <v>0</v>
      </c>
      <c r="AB1304" s="228" t="str">
        <f t="shared" si="16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66"/>
        <v>0</v>
      </c>
      <c r="AB1305" s="228" t="str">
        <f t="shared" si="16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6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66"/>
        <v>0</v>
      </c>
      <c r="AB1306" s="228" t="str">
        <f t="shared" si="16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68">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69">IF(AND(C1307="Smelter not listed",OR(LEN(D1307)=0,LEN(E1307)=0)),1,0)</f>
        <v>0</v>
      </c>
      <c r="AB1307" s="228" t="str">
        <f t="shared" ref="AB1307:AB1337" si="170">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6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69"/>
        <v>0</v>
      </c>
      <c r="AB1308" s="228" t="str">
        <f t="shared" si="170"/>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69"/>
        <v>0</v>
      </c>
      <c r="AB1309" s="228" t="str">
        <f t="shared" si="17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69"/>
        <v>0</v>
      </c>
      <c r="AB1310" s="228" t="str">
        <f t="shared" si="17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69"/>
        <v>0</v>
      </c>
      <c r="AB1311" s="228" t="str">
        <f t="shared" si="17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69"/>
        <v>0</v>
      </c>
      <c r="AB1312" s="228" t="str">
        <f t="shared" si="17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69"/>
        <v>0</v>
      </c>
      <c r="AB1313" s="228" t="str">
        <f t="shared" si="17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69"/>
        <v>0</v>
      </c>
      <c r="AB1314" s="228" t="str">
        <f t="shared" si="17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69"/>
        <v>0</v>
      </c>
      <c r="AB1315" s="228" t="str">
        <f t="shared" si="17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69"/>
        <v>0</v>
      </c>
      <c r="AB1316" s="228" t="str">
        <f t="shared" si="17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69"/>
        <v>0</v>
      </c>
      <c r="AB1317" s="228" t="str">
        <f t="shared" si="17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69"/>
        <v>0</v>
      </c>
      <c r="AB1318" s="228" t="str">
        <f t="shared" si="17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69"/>
        <v>0</v>
      </c>
      <c r="AB1319" s="228" t="str">
        <f t="shared" si="17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69"/>
        <v>0</v>
      </c>
      <c r="AB1320" s="228" t="str">
        <f t="shared" si="17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69"/>
        <v>0</v>
      </c>
      <c r="AB1321" s="228" t="str">
        <f t="shared" si="17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69"/>
        <v>0</v>
      </c>
      <c r="AB1322" s="228" t="str">
        <f t="shared" si="17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9"/>
        <v>0</v>
      </c>
      <c r="AB1323" s="228" t="str">
        <f t="shared" si="17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9"/>
        <v>0</v>
      </c>
      <c r="AB1324" s="228" t="str">
        <f t="shared" si="17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6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69"/>
        <v>0</v>
      </c>
      <c r="AB1325" s="228" t="str">
        <f t="shared" si="17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6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69"/>
        <v>0</v>
      </c>
      <c r="AB1326" s="228" t="str">
        <f t="shared" si="17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6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69"/>
        <v>0</v>
      </c>
      <c r="AB1327" s="228" t="str">
        <f t="shared" si="17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6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69"/>
        <v>0</v>
      </c>
      <c r="AB1328" s="228" t="str">
        <f t="shared" si="17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6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69"/>
        <v>0</v>
      </c>
      <c r="AB1329" s="228" t="str">
        <f t="shared" si="17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6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69"/>
        <v>0</v>
      </c>
      <c r="AB1330" s="228" t="str">
        <f t="shared" si="17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6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69"/>
        <v>0</v>
      </c>
      <c r="AB1331" s="228" t="str">
        <f t="shared" si="17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6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69"/>
        <v>0</v>
      </c>
      <c r="AB1332" s="228" t="str">
        <f t="shared" si="17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6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69"/>
        <v>0</v>
      </c>
      <c r="AB1333" s="228" t="str">
        <f t="shared" si="17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6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69"/>
        <v>0</v>
      </c>
      <c r="AB1334" s="228" t="str">
        <f t="shared" si="17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6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69"/>
        <v>0</v>
      </c>
      <c r="AB1335" s="228" t="str">
        <f t="shared" si="17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6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69"/>
        <v>0</v>
      </c>
      <c r="AB1336" s="228" t="str">
        <f t="shared" si="17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6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69"/>
        <v>0</v>
      </c>
      <c r="AB1337" s="228" t="str">
        <f t="shared" si="17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7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72">IF(AND(C1338="Smelter not listed",OR(LEN(D1338)=0,LEN(E1338)=0)),1,0)</f>
        <v>0</v>
      </c>
      <c r="AB1338" s="228" t="str">
        <f t="shared" ref="AB1338" si="173">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74">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75">IF(AND(C1339="Smelter not listed",OR(LEN(D1339)=0,LEN(E1339)=0)),1,0)</f>
        <v>0</v>
      </c>
      <c r="AB1339" s="228" t="str">
        <f t="shared" ref="AB1339:AB1370" si="176">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5"/>
        <v>0</v>
      </c>
      <c r="AB1340" s="228" t="str">
        <f t="shared" si="176"/>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5"/>
        <v>0</v>
      </c>
      <c r="AB1341" s="228" t="str">
        <f t="shared" si="17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5"/>
        <v>0</v>
      </c>
      <c r="AB1342" s="228" t="str">
        <f t="shared" si="17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5"/>
        <v>0</v>
      </c>
      <c r="AB1343" s="228" t="str">
        <f t="shared" si="17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5"/>
        <v>0</v>
      </c>
      <c r="AB1344" s="228" t="str">
        <f t="shared" si="17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5"/>
        <v>0</v>
      </c>
      <c r="AB1345" s="228" t="str">
        <f t="shared" si="17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5"/>
        <v>0</v>
      </c>
      <c r="AB1346" s="228" t="str">
        <f t="shared" si="17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5"/>
        <v>0</v>
      </c>
      <c r="AB1347" s="228" t="str">
        <f t="shared" si="176"/>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5"/>
        <v>0</v>
      </c>
      <c r="AB1348" s="228" t="str">
        <f t="shared" si="17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5"/>
        <v>0</v>
      </c>
      <c r="AB1349" s="228" t="str">
        <f t="shared" si="17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5"/>
        <v>0</v>
      </c>
      <c r="AB1350" s="228" t="str">
        <f t="shared" si="17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5"/>
        <v>0</v>
      </c>
      <c r="AB1351" s="228" t="str">
        <f t="shared" si="176"/>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5"/>
        <v>0</v>
      </c>
      <c r="AB1352" s="228" t="str">
        <f t="shared" si="17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5"/>
        <v>0</v>
      </c>
      <c r="AB1353" s="228" t="str">
        <f t="shared" si="17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5"/>
        <v>0</v>
      </c>
      <c r="AB1354" s="228" t="str">
        <f t="shared" si="17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5"/>
        <v>0</v>
      </c>
      <c r="AB1355" s="228" t="str">
        <f t="shared" si="17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5"/>
        <v>0</v>
      </c>
      <c r="AB1356" s="228" t="str">
        <f t="shared" si="17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5"/>
        <v>0</v>
      </c>
      <c r="AB1357" s="228" t="str">
        <f t="shared" si="17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5"/>
        <v>0</v>
      </c>
      <c r="AB1358" s="228" t="str">
        <f t="shared" si="17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5"/>
        <v>0</v>
      </c>
      <c r="AB1359" s="228" t="str">
        <f t="shared" si="17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5"/>
        <v>0</v>
      </c>
      <c r="AB1360" s="228" t="str">
        <f t="shared" si="17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5"/>
        <v>0</v>
      </c>
      <c r="AB1361" s="228" t="str">
        <f t="shared" si="17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5"/>
        <v>0</v>
      </c>
      <c r="AB1362" s="228" t="str">
        <f t="shared" si="17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5"/>
        <v>0</v>
      </c>
      <c r="AB1363" s="228" t="str">
        <f t="shared" si="17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5"/>
        <v>0</v>
      </c>
      <c r="AB1364" s="228" t="str">
        <f t="shared" si="17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5"/>
        <v>0</v>
      </c>
      <c r="AB1365" s="228" t="str">
        <f t="shared" si="17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5"/>
        <v>0</v>
      </c>
      <c r="AB1366" s="228" t="str">
        <f t="shared" si="17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5"/>
        <v>0</v>
      </c>
      <c r="AB1367" s="228" t="str">
        <f t="shared" si="17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5"/>
        <v>0</v>
      </c>
      <c r="AB1368" s="228" t="str">
        <f t="shared" si="17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5"/>
        <v>0</v>
      </c>
      <c r="AB1369" s="228" t="str">
        <f t="shared" si="17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75"/>
        <v>0</v>
      </c>
      <c r="AB1370" s="228" t="str">
        <f t="shared" si="17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77">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78">IF(AND(C1371="Smelter not listed",OR(LEN(D1371)=0,LEN(E1371)=0)),1,0)</f>
        <v>0</v>
      </c>
      <c r="AB1371" s="228" t="str">
        <f t="shared" ref="AB1371:AB1401" si="179">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7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78"/>
        <v>0</v>
      </c>
      <c r="AB1372" s="228" t="str">
        <f t="shared" si="179"/>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78"/>
        <v>0</v>
      </c>
      <c r="AB1373" s="228" t="str">
        <f t="shared" si="17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78"/>
        <v>0</v>
      </c>
      <c r="AB1374" s="228" t="str">
        <f t="shared" si="17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78"/>
        <v>0</v>
      </c>
      <c r="AB1375" s="228" t="str">
        <f t="shared" si="17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78"/>
        <v>0</v>
      </c>
      <c r="AB1376" s="228" t="str">
        <f t="shared" si="17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78"/>
        <v>0</v>
      </c>
      <c r="AB1377" s="228" t="str">
        <f t="shared" si="17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78"/>
        <v>0</v>
      </c>
      <c r="AB1378" s="228" t="str">
        <f t="shared" si="17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78"/>
        <v>0</v>
      </c>
      <c r="AB1379" s="228" t="str">
        <f t="shared" si="17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78"/>
        <v>0</v>
      </c>
      <c r="AB1380" s="228" t="str">
        <f t="shared" si="17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78"/>
        <v>0</v>
      </c>
      <c r="AB1381" s="228" t="str">
        <f t="shared" si="17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78"/>
        <v>0</v>
      </c>
      <c r="AB1382" s="228" t="str">
        <f t="shared" si="17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78"/>
        <v>0</v>
      </c>
      <c r="AB1383" s="228" t="str">
        <f t="shared" si="17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78"/>
        <v>0</v>
      </c>
      <c r="AB1384" s="228" t="str">
        <f t="shared" si="17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78"/>
        <v>0</v>
      </c>
      <c r="AB1385" s="228" t="str">
        <f t="shared" si="17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78"/>
        <v>0</v>
      </c>
      <c r="AB1386" s="228" t="str">
        <f t="shared" si="17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78"/>
        <v>0</v>
      </c>
      <c r="AB1387" s="228" t="str">
        <f t="shared" si="17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78"/>
        <v>0</v>
      </c>
      <c r="AB1388" s="228" t="str">
        <f t="shared" si="17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78"/>
        <v>0</v>
      </c>
      <c r="AB1389" s="228" t="str">
        <f t="shared" si="17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7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78"/>
        <v>0</v>
      </c>
      <c r="AB1390" s="228" t="str">
        <f t="shared" si="17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7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78"/>
        <v>0</v>
      </c>
      <c r="AB1391" s="228" t="str">
        <f t="shared" si="17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7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78"/>
        <v>0</v>
      </c>
      <c r="AB1392" s="228" t="str">
        <f t="shared" si="17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7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78"/>
        <v>0</v>
      </c>
      <c r="AB1393" s="228" t="str">
        <f t="shared" si="17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7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78"/>
        <v>0</v>
      </c>
      <c r="AB1394" s="228" t="str">
        <f t="shared" si="17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7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78"/>
        <v>0</v>
      </c>
      <c r="AB1395" s="228" t="str">
        <f t="shared" si="17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7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78"/>
        <v>0</v>
      </c>
      <c r="AB1396" s="228" t="str">
        <f t="shared" si="17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7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78"/>
        <v>0</v>
      </c>
      <c r="AB1397" s="228" t="str">
        <f t="shared" si="17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7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78"/>
        <v>0</v>
      </c>
      <c r="AB1398" s="228" t="str">
        <f t="shared" si="17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7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78"/>
        <v>0</v>
      </c>
      <c r="AB1399" s="228" t="str">
        <f t="shared" si="17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7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78"/>
        <v>0</v>
      </c>
      <c r="AB1400" s="228" t="str">
        <f t="shared" si="17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7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78"/>
        <v>0</v>
      </c>
      <c r="AB1401" s="228" t="str">
        <f t="shared" si="17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8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81">IF(AND(C1402="Smelter not listed",OR(LEN(D1402)=0,LEN(E1402)=0)),1,0)</f>
        <v>0</v>
      </c>
      <c r="AB1402" s="228" t="str">
        <f t="shared" ref="AB1402" si="182">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183">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184">IF(AND(C1403="Smelter not listed",OR(LEN(D1403)=0,LEN(E1403)=0)),1,0)</f>
        <v>0</v>
      </c>
      <c r="AB1403" s="228" t="str">
        <f t="shared" ref="AB1403:AB1434" si="185">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4"/>
        <v>0</v>
      </c>
      <c r="AB1404" s="228" t="str">
        <f t="shared" si="185"/>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4"/>
        <v>0</v>
      </c>
      <c r="AB1405" s="228" t="str">
        <f t="shared" si="18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4"/>
        <v>0</v>
      </c>
      <c r="AB1406" s="228" t="str">
        <f t="shared" si="18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4"/>
        <v>0</v>
      </c>
      <c r="AB1407" s="228" t="str">
        <f t="shared" si="18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4"/>
        <v>0</v>
      </c>
      <c r="AB1408" s="228" t="str">
        <f t="shared" si="18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4"/>
        <v>0</v>
      </c>
      <c r="AB1409" s="228" t="str">
        <f t="shared" si="18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4"/>
        <v>0</v>
      </c>
      <c r="AB1410" s="228" t="str">
        <f t="shared" si="18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4"/>
        <v>0</v>
      </c>
      <c r="AB1411" s="228" t="str">
        <f t="shared" si="18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4"/>
        <v>0</v>
      </c>
      <c r="AB1412" s="228" t="str">
        <f t="shared" si="18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4"/>
        <v>0</v>
      </c>
      <c r="AB1413" s="228" t="str">
        <f t="shared" si="18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4"/>
        <v>0</v>
      </c>
      <c r="AB1414" s="228" t="str">
        <f t="shared" si="18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4"/>
        <v>0</v>
      </c>
      <c r="AB1415" s="228" t="str">
        <f t="shared" si="18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4"/>
        <v>0</v>
      </c>
      <c r="AB1416" s="228" t="str">
        <f t="shared" si="18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4"/>
        <v>0</v>
      </c>
      <c r="AB1417" s="228" t="str">
        <f t="shared" si="18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4"/>
        <v>0</v>
      </c>
      <c r="AB1418" s="228" t="str">
        <f t="shared" si="18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4"/>
        <v>0</v>
      </c>
      <c r="AB1419" s="228" t="str">
        <f t="shared" si="18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4"/>
        <v>0</v>
      </c>
      <c r="AB1420" s="228" t="str">
        <f t="shared" si="18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4"/>
        <v>0</v>
      </c>
      <c r="AB1421" s="228" t="str">
        <f t="shared" si="18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4"/>
        <v>0</v>
      </c>
      <c r="AB1422" s="228" t="str">
        <f t="shared" si="18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4"/>
        <v>0</v>
      </c>
      <c r="AB1423" s="228" t="str">
        <f t="shared" si="18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4"/>
        <v>0</v>
      </c>
      <c r="AB1424" s="228" t="str">
        <f t="shared" si="18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4"/>
        <v>0</v>
      </c>
      <c r="AB1425" s="228" t="str">
        <f t="shared" si="18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4"/>
        <v>0</v>
      </c>
      <c r="AB1426" s="228" t="str">
        <f t="shared" si="18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4"/>
        <v>0</v>
      </c>
      <c r="AB1427" s="228" t="str">
        <f t="shared" si="18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4"/>
        <v>0</v>
      </c>
      <c r="AB1428" s="228" t="str">
        <f t="shared" si="18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4"/>
        <v>0</v>
      </c>
      <c r="AB1429" s="228" t="str">
        <f t="shared" si="18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4"/>
        <v>0</v>
      </c>
      <c r="AB1430" s="228" t="str">
        <f t="shared" si="18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4"/>
        <v>0</v>
      </c>
      <c r="AB1431" s="228" t="str">
        <f t="shared" si="18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4"/>
        <v>0</v>
      </c>
      <c r="AB1432" s="228" t="str">
        <f t="shared" si="18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4"/>
        <v>0</v>
      </c>
      <c r="AB1433" s="228" t="str">
        <f t="shared" si="18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4"/>
        <v>0</v>
      </c>
      <c r="AB1434" s="228" t="str">
        <f t="shared" si="18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186">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187">IF(AND(C1435="Smelter not listed",OR(LEN(D1435)=0,LEN(E1435)=0)),1,0)</f>
        <v>0</v>
      </c>
      <c r="AB1435" s="228" t="str">
        <f t="shared" ref="AB1435:AB1465" si="188">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8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87"/>
        <v>0</v>
      </c>
      <c r="AB1436" s="228" t="str">
        <f t="shared" si="18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7"/>
        <v>0</v>
      </c>
      <c r="AB1437" s="228" t="str">
        <f t="shared" si="18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7"/>
        <v>0</v>
      </c>
      <c r="AB1438" s="228" t="str">
        <f t="shared" si="18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7"/>
        <v>0</v>
      </c>
      <c r="AB1439" s="228" t="str">
        <f t="shared" si="18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7"/>
        <v>0</v>
      </c>
      <c r="AB1440" s="228" t="str">
        <f t="shared" si="18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7"/>
        <v>0</v>
      </c>
      <c r="AB1441" s="228" t="str">
        <f t="shared" si="18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7"/>
        <v>0</v>
      </c>
      <c r="AB1442" s="228" t="str">
        <f t="shared" si="18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7"/>
        <v>0</v>
      </c>
      <c r="AB1443" s="228" t="str">
        <f t="shared" si="18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7"/>
        <v>0</v>
      </c>
      <c r="AB1444" s="228" t="str">
        <f t="shared" si="18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7"/>
        <v>0</v>
      </c>
      <c r="AB1445" s="228" t="str">
        <f t="shared" si="18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7"/>
        <v>0</v>
      </c>
      <c r="AB1446" s="228" t="str">
        <f t="shared" si="18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7"/>
        <v>0</v>
      </c>
      <c r="AB1447" s="228" t="str">
        <f t="shared" si="18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7"/>
        <v>0</v>
      </c>
      <c r="AB1448" s="228" t="str">
        <f t="shared" si="18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7"/>
        <v>0</v>
      </c>
      <c r="AB1449" s="228" t="str">
        <f t="shared" si="18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7"/>
        <v>0</v>
      </c>
      <c r="AB1450" s="228" t="str">
        <f t="shared" si="18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7"/>
        <v>0</v>
      </c>
      <c r="AB1451" s="228" t="str">
        <f t="shared" si="18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7"/>
        <v>0</v>
      </c>
      <c r="AB1452" s="228" t="str">
        <f t="shared" si="18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87"/>
        <v>0</v>
      </c>
      <c r="AB1453" s="228" t="str">
        <f t="shared" si="18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8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87"/>
        <v>0</v>
      </c>
      <c r="AB1454" s="228" t="str">
        <f t="shared" si="18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8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87"/>
        <v>0</v>
      </c>
      <c r="AB1455" s="228" t="str">
        <f t="shared" si="18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8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87"/>
        <v>0</v>
      </c>
      <c r="AB1456" s="228" t="str">
        <f t="shared" si="18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8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87"/>
        <v>0</v>
      </c>
      <c r="AB1457" s="228" t="str">
        <f t="shared" si="18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8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87"/>
        <v>0</v>
      </c>
      <c r="AB1458" s="228" t="str">
        <f t="shared" si="18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8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87"/>
        <v>0</v>
      </c>
      <c r="AB1459" s="228" t="str">
        <f t="shared" si="18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8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87"/>
        <v>0</v>
      </c>
      <c r="AB1460" s="228" t="str">
        <f t="shared" si="18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8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87"/>
        <v>0</v>
      </c>
      <c r="AB1461" s="228" t="str">
        <f t="shared" si="18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8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87"/>
        <v>0</v>
      </c>
      <c r="AB1462" s="228" t="str">
        <f t="shared" si="18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8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87"/>
        <v>0</v>
      </c>
      <c r="AB1463" s="228" t="str">
        <f t="shared" si="18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8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87"/>
        <v>0</v>
      </c>
      <c r="AB1464" s="228" t="str">
        <f t="shared" si="18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8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87"/>
        <v>0</v>
      </c>
      <c r="AB1465" s="228" t="str">
        <f t="shared" si="18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18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190">IF(AND(C1466="Smelter not listed",OR(LEN(D1466)=0,LEN(E1466)=0)),1,0)</f>
        <v>0</v>
      </c>
      <c r="AB1466" s="228" t="str">
        <f t="shared" ref="AB1466" si="191">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192">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193">IF(AND(C1467="Smelter not listed",OR(LEN(D1467)=0,LEN(E1467)=0)),1,0)</f>
        <v>0</v>
      </c>
      <c r="AB1467" s="228" t="str">
        <f t="shared" ref="AB1467:AB1498" si="194">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3"/>
        <v>0</v>
      </c>
      <c r="AB1468" s="228" t="str">
        <f t="shared" si="194"/>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3"/>
        <v>0</v>
      </c>
      <c r="AB1469" s="228" t="str">
        <f t="shared" si="19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3"/>
        <v>0</v>
      </c>
      <c r="AB1470" s="228" t="str">
        <f t="shared" si="19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3"/>
        <v>0</v>
      </c>
      <c r="AB1471" s="228" t="str">
        <f t="shared" si="19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3"/>
        <v>0</v>
      </c>
      <c r="AB1472" s="228" t="str">
        <f t="shared" si="19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3"/>
        <v>0</v>
      </c>
      <c r="AB1473" s="228" t="str">
        <f t="shared" si="19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3"/>
        <v>0</v>
      </c>
      <c r="AB1474" s="228" t="str">
        <f t="shared" si="19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3"/>
        <v>0</v>
      </c>
      <c r="AB1475" s="228" t="str">
        <f t="shared" si="19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3"/>
        <v>0</v>
      </c>
      <c r="AB1476" s="228" t="str">
        <f t="shared" si="19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3"/>
        <v>0</v>
      </c>
      <c r="AB1477" s="228" t="str">
        <f t="shared" si="19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3"/>
        <v>0</v>
      </c>
      <c r="AB1478" s="228" t="str">
        <f t="shared" si="19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3"/>
        <v>0</v>
      </c>
      <c r="AB1479" s="228" t="str">
        <f t="shared" si="19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3"/>
        <v>0</v>
      </c>
      <c r="AB1480" s="228" t="str">
        <f t="shared" si="19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3"/>
        <v>0</v>
      </c>
      <c r="AB1481" s="228" t="str">
        <f t="shared" si="19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3"/>
        <v>0</v>
      </c>
      <c r="AB1482" s="228" t="str">
        <f t="shared" si="19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3"/>
        <v>0</v>
      </c>
      <c r="AB1483" s="228" t="str">
        <f t="shared" si="19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3"/>
        <v>0</v>
      </c>
      <c r="AB1484" s="228" t="str">
        <f t="shared" si="19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3"/>
        <v>0</v>
      </c>
      <c r="AB1485" s="228" t="str">
        <f t="shared" si="19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3"/>
        <v>0</v>
      </c>
      <c r="AB1486" s="228" t="str">
        <f t="shared" si="19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3"/>
        <v>0</v>
      </c>
      <c r="AB1487" s="228" t="str">
        <f t="shared" si="19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3"/>
        <v>0</v>
      </c>
      <c r="AB1488" s="228" t="str">
        <f t="shared" si="19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3"/>
        <v>0</v>
      </c>
      <c r="AB1489" s="228" t="str">
        <f t="shared" si="19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3"/>
        <v>0</v>
      </c>
      <c r="AB1490" s="228" t="str">
        <f t="shared" si="19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3"/>
        <v>0</v>
      </c>
      <c r="AB1491" s="228" t="str">
        <f t="shared" si="19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3"/>
        <v>0</v>
      </c>
      <c r="AB1492" s="228" t="str">
        <f t="shared" si="19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3"/>
        <v>0</v>
      </c>
      <c r="AB1493" s="228" t="str">
        <f t="shared" si="19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3"/>
        <v>0</v>
      </c>
      <c r="AB1494" s="228" t="str">
        <f t="shared" si="19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3"/>
        <v>0</v>
      </c>
      <c r="AB1495" s="228" t="str">
        <f t="shared" si="19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3"/>
        <v>0</v>
      </c>
      <c r="AB1496" s="228" t="str">
        <f t="shared" si="19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3"/>
        <v>0</v>
      </c>
      <c r="AB1497" s="228" t="str">
        <f t="shared" si="19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3"/>
        <v>0</v>
      </c>
      <c r="AB1498" s="228" t="str">
        <f t="shared" si="19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195">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196">IF(AND(C1499="Smelter not listed",OR(LEN(D1499)=0,LEN(E1499)=0)),1,0)</f>
        <v>0</v>
      </c>
      <c r="AB1499" s="228" t="str">
        <f t="shared" ref="AB1499:AB1529" si="197">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96"/>
        <v>0</v>
      </c>
      <c r="AB1500" s="228" t="str">
        <f t="shared" si="197"/>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6"/>
        <v>0</v>
      </c>
      <c r="AB1501" s="228" t="str">
        <f t="shared" si="19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6"/>
        <v>0</v>
      </c>
      <c r="AB1502" s="228" t="str">
        <f t="shared" si="19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6"/>
        <v>0</v>
      </c>
      <c r="AB1503" s="228" t="str">
        <f t="shared" si="19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6"/>
        <v>0</v>
      </c>
      <c r="AB1504" s="228" t="str">
        <f t="shared" si="19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6"/>
        <v>0</v>
      </c>
      <c r="AB1505" s="228" t="str">
        <f t="shared" si="19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6"/>
        <v>0</v>
      </c>
      <c r="AB1506" s="228" t="str">
        <f t="shared" si="19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6"/>
        <v>0</v>
      </c>
      <c r="AB1507" s="228" t="str">
        <f t="shared" si="19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6"/>
        <v>0</v>
      </c>
      <c r="AB1508" s="228" t="str">
        <f t="shared" si="19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6"/>
        <v>0</v>
      </c>
      <c r="AB1509" s="228" t="str">
        <f t="shared" si="19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6"/>
        <v>0</v>
      </c>
      <c r="AB1510" s="228" t="str">
        <f t="shared" si="19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6"/>
        <v>0</v>
      </c>
      <c r="AB1511" s="228" t="str">
        <f t="shared" si="19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6"/>
        <v>0</v>
      </c>
      <c r="AB1512" s="228" t="str">
        <f t="shared" si="19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6"/>
        <v>0</v>
      </c>
      <c r="AB1513" s="228" t="str">
        <f t="shared" si="19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6"/>
        <v>0</v>
      </c>
      <c r="AB1514" s="228" t="str">
        <f t="shared" si="19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6"/>
        <v>0</v>
      </c>
      <c r="AB1515" s="228" t="str">
        <f t="shared" si="19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6"/>
        <v>0</v>
      </c>
      <c r="AB1516" s="228" t="str">
        <f t="shared" si="19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96"/>
        <v>0</v>
      </c>
      <c r="AB1517" s="228" t="str">
        <f t="shared" si="19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96"/>
        <v>0</v>
      </c>
      <c r="AB1518" s="228" t="str">
        <f t="shared" si="19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96"/>
        <v>0</v>
      </c>
      <c r="AB1519" s="228" t="str">
        <f t="shared" si="19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96"/>
        <v>0</v>
      </c>
      <c r="AB1520" s="228" t="str">
        <f t="shared" si="19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96"/>
        <v>0</v>
      </c>
      <c r="AB1521" s="228" t="str">
        <f t="shared" si="19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96"/>
        <v>0</v>
      </c>
      <c r="AB1522" s="228" t="str">
        <f t="shared" si="19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96"/>
        <v>0</v>
      </c>
      <c r="AB1523" s="228" t="str">
        <f t="shared" si="19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9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96"/>
        <v>0</v>
      </c>
      <c r="AB1524" s="228" t="str">
        <f t="shared" si="19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9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96"/>
        <v>0</v>
      </c>
      <c r="AB1525" s="228" t="str">
        <f t="shared" si="19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9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96"/>
        <v>0</v>
      </c>
      <c r="AB1526" s="228" t="str">
        <f t="shared" si="19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9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96"/>
        <v>0</v>
      </c>
      <c r="AB1527" s="228" t="str">
        <f t="shared" si="19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9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96"/>
        <v>0</v>
      </c>
      <c r="AB1528" s="228" t="str">
        <f t="shared" si="19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9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96"/>
        <v>0</v>
      </c>
      <c r="AB1529" s="228" t="str">
        <f t="shared" si="19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19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199">IF(AND(C1530="Smelter not listed",OR(LEN(D1530)=0,LEN(E1530)=0)),1,0)</f>
        <v>0</v>
      </c>
      <c r="AB1530" s="228" t="str">
        <f t="shared" ref="AB1530" si="200">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01">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02">IF(AND(C1531="Smelter not listed",OR(LEN(D1531)=0,LEN(E1531)=0)),1,0)</f>
        <v>0</v>
      </c>
      <c r="AB1531" s="228" t="str">
        <f t="shared" ref="AB1531:AB1562" si="203">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2"/>
        <v>0</v>
      </c>
      <c r="AB1532" s="228" t="str">
        <f t="shared" si="203"/>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2"/>
        <v>0</v>
      </c>
      <c r="AB1533" s="228" t="str">
        <f t="shared" si="20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2"/>
        <v>0</v>
      </c>
      <c r="AB1534" s="228" t="str">
        <f t="shared" si="20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2"/>
        <v>0</v>
      </c>
      <c r="AB1535" s="228" t="str">
        <f t="shared" si="20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2"/>
        <v>0</v>
      </c>
      <c r="AB1536" s="228" t="str">
        <f t="shared" si="20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2"/>
        <v>0</v>
      </c>
      <c r="AB1537" s="228" t="str">
        <f t="shared" si="20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2"/>
        <v>0</v>
      </c>
      <c r="AB1538" s="228" t="str">
        <f t="shared" si="20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2"/>
        <v>0</v>
      </c>
      <c r="AB1539" s="228" t="str">
        <f t="shared" si="20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2"/>
        <v>0</v>
      </c>
      <c r="AB1540" s="228" t="str">
        <f t="shared" si="20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2"/>
        <v>0</v>
      </c>
      <c r="AB1541" s="228" t="str">
        <f t="shared" si="20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2"/>
        <v>0</v>
      </c>
      <c r="AB1542" s="228" t="str">
        <f t="shared" si="20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2"/>
        <v>0</v>
      </c>
      <c r="AB1543" s="228" t="str">
        <f t="shared" si="203"/>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2"/>
        <v>0</v>
      </c>
      <c r="AB1544" s="228" t="str">
        <f t="shared" si="20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2"/>
        <v>0</v>
      </c>
      <c r="AB1545" s="228" t="str">
        <f t="shared" si="20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2"/>
        <v>0</v>
      </c>
      <c r="AB1546" s="228" t="str">
        <f t="shared" si="20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2"/>
        <v>0</v>
      </c>
      <c r="AB1547" s="228" t="str">
        <f t="shared" si="20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2"/>
        <v>0</v>
      </c>
      <c r="AB1548" s="228" t="str">
        <f t="shared" si="20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2"/>
        <v>0</v>
      </c>
      <c r="AB1549" s="228" t="str">
        <f t="shared" si="20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2"/>
        <v>0</v>
      </c>
      <c r="AB1550" s="228" t="str">
        <f t="shared" si="20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2"/>
        <v>0</v>
      </c>
      <c r="AB1551" s="228" t="str">
        <f t="shared" si="20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2"/>
        <v>0</v>
      </c>
      <c r="AB1552" s="228" t="str">
        <f t="shared" si="20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2"/>
        <v>0</v>
      </c>
      <c r="AB1553" s="228" t="str">
        <f t="shared" si="20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2"/>
        <v>0</v>
      </c>
      <c r="AB1554" s="228" t="str">
        <f t="shared" si="20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2"/>
        <v>0</v>
      </c>
      <c r="AB1555" s="228" t="str">
        <f t="shared" si="20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2"/>
        <v>0</v>
      </c>
      <c r="AB1556" s="228" t="str">
        <f t="shared" si="20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2"/>
        <v>0</v>
      </c>
      <c r="AB1557" s="228" t="str">
        <f t="shared" si="20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2"/>
        <v>0</v>
      </c>
      <c r="AB1558" s="228" t="str">
        <f t="shared" si="20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2"/>
        <v>0</v>
      </c>
      <c r="AB1559" s="228" t="str">
        <f t="shared" si="20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2"/>
        <v>0</v>
      </c>
      <c r="AB1560" s="228" t="str">
        <f t="shared" si="20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2"/>
        <v>0</v>
      </c>
      <c r="AB1561" s="228" t="str">
        <f t="shared" si="20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2"/>
        <v>0</v>
      </c>
      <c r="AB1562" s="228" t="str">
        <f t="shared" si="20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04">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05">IF(AND(C1563="Smelter not listed",OR(LEN(D1563)=0,LEN(E1563)=0)),1,0)</f>
        <v>0</v>
      </c>
      <c r="AB1563" s="228" t="str">
        <f t="shared" ref="AB1563:AB1593" si="206">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5"/>
        <v>0</v>
      </c>
      <c r="AB1564" s="228" t="str">
        <f t="shared" si="206"/>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5"/>
        <v>0</v>
      </c>
      <c r="AB1565" s="228" t="str">
        <f t="shared" si="20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5"/>
        <v>0</v>
      </c>
      <c r="AB1566" s="228" t="str">
        <f t="shared" si="20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5"/>
        <v>0</v>
      </c>
      <c r="AB1567" s="228" t="str">
        <f t="shared" si="20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5"/>
        <v>0</v>
      </c>
      <c r="AB1568" s="228" t="str">
        <f t="shared" si="20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5"/>
        <v>0</v>
      </c>
      <c r="AB1569" s="228" t="str">
        <f t="shared" si="20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5"/>
        <v>0</v>
      </c>
      <c r="AB1570" s="228" t="str">
        <f t="shared" si="20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5"/>
        <v>0</v>
      </c>
      <c r="AB1571" s="228" t="str">
        <f t="shared" si="20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5"/>
        <v>0</v>
      </c>
      <c r="AB1572" s="228" t="str">
        <f t="shared" si="20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5"/>
        <v>0</v>
      </c>
      <c r="AB1573" s="228" t="str">
        <f t="shared" si="20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5"/>
        <v>0</v>
      </c>
      <c r="AB1574" s="228" t="str">
        <f t="shared" si="20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5"/>
        <v>0</v>
      </c>
      <c r="AB1575" s="228" t="str">
        <f t="shared" si="20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5"/>
        <v>0</v>
      </c>
      <c r="AB1576" s="228" t="str">
        <f t="shared" si="20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5"/>
        <v>0</v>
      </c>
      <c r="AB1577" s="228" t="str">
        <f t="shared" si="20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5"/>
        <v>0</v>
      </c>
      <c r="AB1578" s="228" t="str">
        <f t="shared" si="20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5"/>
        <v>0</v>
      </c>
      <c r="AB1579" s="228" t="str">
        <f t="shared" si="20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5"/>
        <v>0</v>
      </c>
      <c r="AB1580" s="228" t="str">
        <f t="shared" si="20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5"/>
        <v>0</v>
      </c>
      <c r="AB1581" s="228" t="str">
        <f t="shared" si="20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5"/>
        <v>0</v>
      </c>
      <c r="AB1582" s="228" t="str">
        <f t="shared" si="20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5"/>
        <v>0</v>
      </c>
      <c r="AB1583" s="228" t="str">
        <f t="shared" si="20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5"/>
        <v>0</v>
      </c>
      <c r="AB1584" s="228" t="str">
        <f t="shared" si="20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5"/>
        <v>0</v>
      </c>
      <c r="AB1585" s="228" t="str">
        <f t="shared" si="20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5"/>
        <v>0</v>
      </c>
      <c r="AB1586" s="228" t="str">
        <f t="shared" si="20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5"/>
        <v>0</v>
      </c>
      <c r="AB1587" s="228" t="str">
        <f t="shared" si="20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0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05"/>
        <v>0</v>
      </c>
      <c r="AB1588" s="228" t="str">
        <f t="shared" si="20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0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05"/>
        <v>0</v>
      </c>
      <c r="AB1589" s="228" t="str">
        <f t="shared" si="20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0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05"/>
        <v>0</v>
      </c>
      <c r="AB1590" s="228" t="str">
        <f t="shared" si="20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0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05"/>
        <v>0</v>
      </c>
      <c r="AB1591" s="228" t="str">
        <f t="shared" si="20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0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05"/>
        <v>0</v>
      </c>
      <c r="AB1592" s="228" t="str">
        <f t="shared" si="20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0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05"/>
        <v>0</v>
      </c>
      <c r="AB1593" s="228" t="str">
        <f t="shared" si="20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0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08">IF(AND(C1594="Smelter not listed",OR(LEN(D1594)=0,LEN(E1594)=0)),1,0)</f>
        <v>0</v>
      </c>
      <c r="AB1594" s="228" t="str">
        <f t="shared" ref="AB1594" si="209">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10">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11">IF(AND(C1595="Smelter not listed",OR(LEN(D1595)=0,LEN(E1595)=0)),1,0)</f>
        <v>0</v>
      </c>
      <c r="AB1595" s="228" t="str">
        <f t="shared" ref="AB1595:AB1626" si="212">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1"/>
        <v>0</v>
      </c>
      <c r="AB1596" s="228" t="str">
        <f t="shared" si="212"/>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1"/>
        <v>0</v>
      </c>
      <c r="AB1597" s="228" t="str">
        <f t="shared" si="21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1"/>
        <v>0</v>
      </c>
      <c r="AB1598" s="228" t="str">
        <f t="shared" si="21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1"/>
        <v>0</v>
      </c>
      <c r="AB1599" s="228" t="str">
        <f t="shared" si="21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1"/>
        <v>0</v>
      </c>
      <c r="AB1600" s="228" t="str">
        <f t="shared" si="21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1"/>
        <v>0</v>
      </c>
      <c r="AB1601" s="228" t="str">
        <f t="shared" si="21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1"/>
        <v>0</v>
      </c>
      <c r="AB1602" s="228" t="str">
        <f t="shared" si="21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1"/>
        <v>0</v>
      </c>
      <c r="AB1603" s="228" t="str">
        <f t="shared" si="21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1"/>
        <v>0</v>
      </c>
      <c r="AB1604" s="228" t="str">
        <f t="shared" si="21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1"/>
        <v>0</v>
      </c>
      <c r="AB1605" s="228" t="str">
        <f t="shared" si="21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1"/>
        <v>0</v>
      </c>
      <c r="AB1606" s="228" t="str">
        <f t="shared" si="21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1"/>
        <v>0</v>
      </c>
      <c r="AB1607" s="228" t="str">
        <f t="shared" si="21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1"/>
        <v>0</v>
      </c>
      <c r="AB1608" s="228" t="str">
        <f t="shared" si="21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1"/>
        <v>0</v>
      </c>
      <c r="AB1609" s="228" t="str">
        <f t="shared" si="21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1"/>
        <v>0</v>
      </c>
      <c r="AB1610" s="228" t="str">
        <f t="shared" si="21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1"/>
        <v>0</v>
      </c>
      <c r="AB1611" s="228" t="str">
        <f t="shared" si="21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1"/>
        <v>0</v>
      </c>
      <c r="AB1612" s="228" t="str">
        <f t="shared" si="21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1"/>
        <v>0</v>
      </c>
      <c r="AB1613" s="228" t="str">
        <f t="shared" si="21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1"/>
        <v>0</v>
      </c>
      <c r="AB1614" s="228" t="str">
        <f t="shared" si="21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1"/>
        <v>0</v>
      </c>
      <c r="AB1615" s="228" t="str">
        <f t="shared" si="21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1"/>
        <v>0</v>
      </c>
      <c r="AB1616" s="228" t="str">
        <f t="shared" si="21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1"/>
        <v>0</v>
      </c>
      <c r="AB1617" s="228" t="str">
        <f t="shared" si="21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1"/>
        <v>0</v>
      </c>
      <c r="AB1618" s="228" t="str">
        <f t="shared" si="21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1"/>
        <v>0</v>
      </c>
      <c r="AB1619" s="228" t="str">
        <f t="shared" si="21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1"/>
        <v>0</v>
      </c>
      <c r="AB1620" s="228" t="str">
        <f t="shared" si="21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1"/>
        <v>0</v>
      </c>
      <c r="AB1621" s="228" t="str">
        <f t="shared" si="21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1"/>
        <v>0</v>
      </c>
      <c r="AB1622" s="228" t="str">
        <f t="shared" si="21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1"/>
        <v>0</v>
      </c>
      <c r="AB1623" s="228" t="str">
        <f t="shared" si="21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1"/>
        <v>0</v>
      </c>
      <c r="AB1624" s="228" t="str">
        <f t="shared" si="21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1"/>
        <v>0</v>
      </c>
      <c r="AB1625" s="228" t="str">
        <f t="shared" si="21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1"/>
        <v>0</v>
      </c>
      <c r="AB1626" s="228" t="str">
        <f t="shared" si="21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13">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14">IF(AND(C1627="Smelter not listed",OR(LEN(D1627)=0,LEN(E1627)=0)),1,0)</f>
        <v>0</v>
      </c>
      <c r="AB1627" s="228" t="str">
        <f t="shared" ref="AB1627:AB1657" si="215">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4"/>
        <v>0</v>
      </c>
      <c r="AB1628" s="228" t="str">
        <f t="shared" si="215"/>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4"/>
        <v>0</v>
      </c>
      <c r="AB1629" s="228" t="str">
        <f t="shared" si="21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4"/>
        <v>0</v>
      </c>
      <c r="AB1630" s="228" t="str">
        <f t="shared" si="21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4"/>
        <v>0</v>
      </c>
      <c r="AB1631" s="228" t="str">
        <f t="shared" si="21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4"/>
        <v>0</v>
      </c>
      <c r="AB1632" s="228" t="str">
        <f t="shared" si="21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4"/>
        <v>0</v>
      </c>
      <c r="AB1633" s="228" t="str">
        <f t="shared" si="21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4"/>
        <v>0</v>
      </c>
      <c r="AB1634" s="228" t="str">
        <f t="shared" si="21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4"/>
        <v>0</v>
      </c>
      <c r="AB1635" s="228" t="str">
        <f t="shared" si="21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4"/>
        <v>0</v>
      </c>
      <c r="AB1636" s="228" t="str">
        <f t="shared" si="21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4"/>
        <v>0</v>
      </c>
      <c r="AB1637" s="228" t="str">
        <f t="shared" si="21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4"/>
        <v>0</v>
      </c>
      <c r="AB1638" s="228" t="str">
        <f t="shared" si="21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4"/>
        <v>0</v>
      </c>
      <c r="AB1639" s="228" t="str">
        <f t="shared" si="21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4"/>
        <v>0</v>
      </c>
      <c r="AB1640" s="228" t="str">
        <f t="shared" si="21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4"/>
        <v>0</v>
      </c>
      <c r="AB1641" s="228" t="str">
        <f t="shared" si="21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4"/>
        <v>0</v>
      </c>
      <c r="AB1642" s="228" t="str">
        <f t="shared" si="21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4"/>
        <v>0</v>
      </c>
      <c r="AB1643" s="228" t="str">
        <f t="shared" si="21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4"/>
        <v>0</v>
      </c>
      <c r="AB1644" s="228" t="str">
        <f t="shared" si="21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4"/>
        <v>0</v>
      </c>
      <c r="AB1645" s="228" t="str">
        <f t="shared" si="21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4"/>
        <v>0</v>
      </c>
      <c r="AB1646" s="228" t="str">
        <f t="shared" si="21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4"/>
        <v>0</v>
      </c>
      <c r="AB1647" s="228" t="str">
        <f t="shared" si="21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4"/>
        <v>0</v>
      </c>
      <c r="AB1648" s="228" t="str">
        <f t="shared" si="21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4"/>
        <v>0</v>
      </c>
      <c r="AB1649" s="228" t="str">
        <f t="shared" si="21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4"/>
        <v>0</v>
      </c>
      <c r="AB1650" s="228" t="str">
        <f t="shared" si="21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4"/>
        <v>0</v>
      </c>
      <c r="AB1651" s="228" t="str">
        <f t="shared" si="21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14"/>
        <v>0</v>
      </c>
      <c r="AB1652" s="228" t="str">
        <f t="shared" si="21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14"/>
        <v>0</v>
      </c>
      <c r="AB1653" s="228" t="str">
        <f t="shared" si="21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14"/>
        <v>0</v>
      </c>
      <c r="AB1654" s="228" t="str">
        <f t="shared" si="21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14"/>
        <v>0</v>
      </c>
      <c r="AB1655" s="228" t="str">
        <f t="shared" si="21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14"/>
        <v>0</v>
      </c>
      <c r="AB1656" s="228" t="str">
        <f t="shared" si="21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1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14"/>
        <v>0</v>
      </c>
      <c r="AB1657" s="228" t="str">
        <f t="shared" si="21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1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17">IF(AND(C1658="Smelter not listed",OR(LEN(D1658)=0,LEN(E1658)=0)),1,0)</f>
        <v>0</v>
      </c>
      <c r="AB1658" s="228" t="str">
        <f t="shared" ref="AB1658" si="218">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19">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20">IF(AND(C1659="Smelter not listed",OR(LEN(D1659)=0,LEN(E1659)=0)),1,0)</f>
        <v>0</v>
      </c>
      <c r="AB1659" s="228" t="str">
        <f t="shared" ref="AB1659:AB1690" si="221">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1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0"/>
        <v>0</v>
      </c>
      <c r="AB1660" s="228" t="str">
        <f t="shared" si="221"/>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0"/>
        <v>0</v>
      </c>
      <c r="AB1661" s="228" t="str">
        <f t="shared" si="22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0"/>
        <v>0</v>
      </c>
      <c r="AB1662" s="228" t="str">
        <f t="shared" si="22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0"/>
        <v>0</v>
      </c>
      <c r="AB1663" s="228" t="str">
        <f t="shared" si="22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0"/>
        <v>0</v>
      </c>
      <c r="AB1664" s="228" t="str">
        <f t="shared" si="22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0"/>
        <v>0</v>
      </c>
      <c r="AB1665" s="228" t="str">
        <f t="shared" si="22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0"/>
        <v>0</v>
      </c>
      <c r="AB1666" s="228" t="str">
        <f t="shared" si="22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0"/>
        <v>0</v>
      </c>
      <c r="AB1667" s="228" t="str">
        <f t="shared" si="22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0"/>
        <v>0</v>
      </c>
      <c r="AB1668" s="228" t="str">
        <f t="shared" si="22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0"/>
        <v>0</v>
      </c>
      <c r="AB1669" s="228" t="str">
        <f t="shared" si="22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0"/>
        <v>0</v>
      </c>
      <c r="AB1670" s="228" t="str">
        <f t="shared" si="22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0"/>
        <v>0</v>
      </c>
      <c r="AB1671" s="228" t="str">
        <f t="shared" si="22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0"/>
        <v>0</v>
      </c>
      <c r="AB1672" s="228" t="str">
        <f t="shared" si="22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0"/>
        <v>0</v>
      </c>
      <c r="AB1673" s="228" t="str">
        <f t="shared" si="22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0"/>
        <v>0</v>
      </c>
      <c r="AB1674" s="228" t="str">
        <f t="shared" si="22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0"/>
        <v>0</v>
      </c>
      <c r="AB1675" s="228" t="str">
        <f t="shared" si="22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0"/>
        <v>0</v>
      </c>
      <c r="AB1676" s="228" t="str">
        <f t="shared" si="22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0"/>
        <v>0</v>
      </c>
      <c r="AB1677" s="228" t="str">
        <f t="shared" si="22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0"/>
        <v>0</v>
      </c>
      <c r="AB1678" s="228" t="str">
        <f t="shared" si="22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1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0"/>
        <v>0</v>
      </c>
      <c r="AB1679" s="228" t="str">
        <f t="shared" si="22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1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0"/>
        <v>0</v>
      </c>
      <c r="AB1680" s="228" t="str">
        <f t="shared" si="22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1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0"/>
        <v>0</v>
      </c>
      <c r="AB1681" s="228" t="str">
        <f t="shared" si="22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1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0"/>
        <v>0</v>
      </c>
      <c r="AB1682" s="228" t="str">
        <f t="shared" si="22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1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0"/>
        <v>0</v>
      </c>
      <c r="AB1683" s="228" t="str">
        <f t="shared" si="22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1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0"/>
        <v>0</v>
      </c>
      <c r="AB1684" s="228" t="str">
        <f t="shared" si="22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1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0"/>
        <v>0</v>
      </c>
      <c r="AB1685" s="228" t="str">
        <f t="shared" si="22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1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0"/>
        <v>0</v>
      </c>
      <c r="AB1686" s="228" t="str">
        <f t="shared" si="22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1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0"/>
        <v>0</v>
      </c>
      <c r="AB1687" s="228" t="str">
        <f t="shared" si="22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1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0"/>
        <v>0</v>
      </c>
      <c r="AB1688" s="228" t="str">
        <f t="shared" si="22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1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0"/>
        <v>0</v>
      </c>
      <c r="AB1689" s="228" t="str">
        <f t="shared" si="22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1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0"/>
        <v>0</v>
      </c>
      <c r="AB1690" s="228" t="str">
        <f t="shared" si="22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22">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23">IF(AND(C1691="Smelter not listed",OR(LEN(D1691)=0,LEN(E1691)=0)),1,0)</f>
        <v>0</v>
      </c>
      <c r="AB1691" s="228" t="str">
        <f t="shared" ref="AB1691:AB1721" si="224">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3"/>
        <v>0</v>
      </c>
      <c r="AB1692" s="228" t="str">
        <f t="shared" si="224"/>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3"/>
        <v>0</v>
      </c>
      <c r="AB1693" s="228" t="str">
        <f t="shared" si="22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3"/>
        <v>0</v>
      </c>
      <c r="AB1694" s="228" t="str">
        <f t="shared" si="22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3"/>
        <v>0</v>
      </c>
      <c r="AB1695" s="228" t="str">
        <f t="shared" si="22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3"/>
        <v>0</v>
      </c>
      <c r="AB1696" s="228" t="str">
        <f t="shared" si="22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3"/>
        <v>0</v>
      </c>
      <c r="AB1697" s="228" t="str">
        <f t="shared" si="22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3"/>
        <v>0</v>
      </c>
      <c r="AB1698" s="228" t="str">
        <f t="shared" si="22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3"/>
        <v>0</v>
      </c>
      <c r="AB1699" s="228" t="str">
        <f t="shared" si="22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3"/>
        <v>0</v>
      </c>
      <c r="AB1700" s="228" t="str">
        <f t="shared" si="22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3"/>
        <v>0</v>
      </c>
      <c r="AB1701" s="228" t="str">
        <f t="shared" si="22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3"/>
        <v>0</v>
      </c>
      <c r="AB1702" s="228" t="str">
        <f t="shared" si="22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3"/>
        <v>0</v>
      </c>
      <c r="AB1703" s="228" t="str">
        <f t="shared" si="22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3"/>
        <v>0</v>
      </c>
      <c r="AB1704" s="228" t="str">
        <f t="shared" si="22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3"/>
        <v>0</v>
      </c>
      <c r="AB1705" s="228" t="str">
        <f t="shared" si="22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3"/>
        <v>0</v>
      </c>
      <c r="AB1706" s="228" t="str">
        <f t="shared" si="22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3"/>
        <v>0</v>
      </c>
      <c r="AB1707" s="228" t="str">
        <f t="shared" si="22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3"/>
        <v>0</v>
      </c>
      <c r="AB1708" s="228" t="str">
        <f t="shared" si="22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3"/>
        <v>0</v>
      </c>
      <c r="AB1709" s="228" t="str">
        <f t="shared" si="22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3"/>
        <v>0</v>
      </c>
      <c r="AB1710" s="228" t="str">
        <f t="shared" si="22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3"/>
        <v>0</v>
      </c>
      <c r="AB1711" s="228" t="str">
        <f t="shared" si="22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3"/>
        <v>0</v>
      </c>
      <c r="AB1712" s="228" t="str">
        <f t="shared" si="22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3"/>
        <v>0</v>
      </c>
      <c r="AB1713" s="228" t="str">
        <f t="shared" si="22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3"/>
        <v>0</v>
      </c>
      <c r="AB1714" s="228" t="str">
        <f t="shared" si="22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3"/>
        <v>0</v>
      </c>
      <c r="AB1715" s="228" t="str">
        <f t="shared" si="22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3"/>
        <v>0</v>
      </c>
      <c r="AB1716" s="228" t="str">
        <f t="shared" si="22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3"/>
        <v>0</v>
      </c>
      <c r="AB1717" s="228" t="str">
        <f t="shared" si="22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3"/>
        <v>0</v>
      </c>
      <c r="AB1718" s="228" t="str">
        <f t="shared" si="22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2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23"/>
        <v>0</v>
      </c>
      <c r="AB1719" s="228" t="str">
        <f t="shared" si="22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23"/>
        <v>0</v>
      </c>
      <c r="AB1720" s="228" t="str">
        <f t="shared" si="22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2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23"/>
        <v>0</v>
      </c>
      <c r="AB1721" s="228" t="str">
        <f t="shared" si="22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2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26">IF(AND(C1722="Smelter not listed",OR(LEN(D1722)=0,LEN(E1722)=0)),1,0)</f>
        <v>0</v>
      </c>
      <c r="AB1722" s="228" t="str">
        <f t="shared" ref="AB1722" si="227">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28">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29">IF(AND(C1723="Smelter not listed",OR(LEN(D1723)=0,LEN(E1723)=0)),1,0)</f>
        <v>0</v>
      </c>
      <c r="AB1723" s="228" t="str">
        <f t="shared" ref="AB1723:AB1754" si="230">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2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29"/>
        <v>0</v>
      </c>
      <c r="AB1724" s="228" t="str">
        <f t="shared" si="230"/>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29"/>
        <v>0</v>
      </c>
      <c r="AB1725" s="228" t="str">
        <f t="shared" si="23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29"/>
        <v>0</v>
      </c>
      <c r="AB1726" s="228" t="str">
        <f t="shared" si="23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29"/>
        <v>0</v>
      </c>
      <c r="AB1727" s="228" t="str">
        <f t="shared" si="23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29"/>
        <v>0</v>
      </c>
      <c r="AB1728" s="228" t="str">
        <f t="shared" si="23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29"/>
        <v>0</v>
      </c>
      <c r="AB1729" s="228" t="str">
        <f t="shared" si="23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29"/>
        <v>0</v>
      </c>
      <c r="AB1730" s="228" t="str">
        <f t="shared" si="23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29"/>
        <v>0</v>
      </c>
      <c r="AB1731" s="228" t="str">
        <f t="shared" si="23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29"/>
        <v>0</v>
      </c>
      <c r="AB1732" s="228" t="str">
        <f t="shared" si="23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29"/>
        <v>0</v>
      </c>
      <c r="AB1733" s="228" t="str">
        <f t="shared" si="23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29"/>
        <v>0</v>
      </c>
      <c r="AB1734" s="228" t="str">
        <f t="shared" si="23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29"/>
        <v>0</v>
      </c>
      <c r="AB1735" s="228" t="str">
        <f t="shared" si="23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29"/>
        <v>0</v>
      </c>
      <c r="AB1736" s="228" t="str">
        <f t="shared" si="23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29"/>
        <v>0</v>
      </c>
      <c r="AB1737" s="228" t="str">
        <f t="shared" si="23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29"/>
        <v>0</v>
      </c>
      <c r="AB1738" s="228" t="str">
        <f t="shared" si="23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29"/>
        <v>0</v>
      </c>
      <c r="AB1739" s="228" t="str">
        <f t="shared" si="23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29"/>
        <v>0</v>
      </c>
      <c r="AB1740" s="228" t="str">
        <f t="shared" si="23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29"/>
        <v>0</v>
      </c>
      <c r="AB1741" s="228" t="str">
        <f t="shared" si="23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29"/>
        <v>0</v>
      </c>
      <c r="AB1742" s="228" t="str">
        <f t="shared" si="23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29"/>
        <v>0</v>
      </c>
      <c r="AB1743" s="228" t="str">
        <f t="shared" si="23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29"/>
        <v>0</v>
      </c>
      <c r="AB1744" s="228" t="str">
        <f t="shared" si="23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2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29"/>
        <v>0</v>
      </c>
      <c r="AB1745" s="228" t="str">
        <f t="shared" si="23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2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29"/>
        <v>0</v>
      </c>
      <c r="AB1746" s="228" t="str">
        <f t="shared" si="23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2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29"/>
        <v>0</v>
      </c>
      <c r="AB1747" s="228" t="str">
        <f t="shared" si="23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2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29"/>
        <v>0</v>
      </c>
      <c r="AB1748" s="228" t="str">
        <f t="shared" si="23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2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29"/>
        <v>0</v>
      </c>
      <c r="AB1749" s="228" t="str">
        <f t="shared" si="23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2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29"/>
        <v>0</v>
      </c>
      <c r="AB1750" s="228" t="str">
        <f t="shared" si="23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2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29"/>
        <v>0</v>
      </c>
      <c r="AB1751" s="228" t="str">
        <f t="shared" si="23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2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29"/>
        <v>0</v>
      </c>
      <c r="AB1752" s="228" t="str">
        <f t="shared" si="23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2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29"/>
        <v>0</v>
      </c>
      <c r="AB1753" s="228" t="str">
        <f t="shared" si="23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2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29"/>
        <v>0</v>
      </c>
      <c r="AB1754" s="228" t="str">
        <f t="shared" si="23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31">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32">IF(AND(C1755="Smelter not listed",OR(LEN(D1755)=0,LEN(E1755)=0)),1,0)</f>
        <v>0</v>
      </c>
      <c r="AB1755" s="228" t="str">
        <f t="shared" ref="AB1755:AB1785" si="233">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2"/>
        <v>0</v>
      </c>
      <c r="AB1756" s="228" t="str">
        <f t="shared" si="23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2"/>
        <v>0</v>
      </c>
      <c r="AB1757" s="228" t="str">
        <f t="shared" si="23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2"/>
        <v>0</v>
      </c>
      <c r="AB1758" s="228" t="str">
        <f t="shared" si="23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2"/>
        <v>0</v>
      </c>
      <c r="AB1759" s="228" t="str">
        <f t="shared" si="23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2"/>
        <v>0</v>
      </c>
      <c r="AB1760" s="228" t="str">
        <f t="shared" si="23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2"/>
        <v>0</v>
      </c>
      <c r="AB1761" s="228" t="str">
        <f t="shared" si="23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2"/>
        <v>0</v>
      </c>
      <c r="AB1762" s="228" t="str">
        <f t="shared" si="23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2"/>
        <v>0</v>
      </c>
      <c r="AB1763" s="228" t="str">
        <f t="shared" si="23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2"/>
        <v>0</v>
      </c>
      <c r="AB1764" s="228" t="str">
        <f t="shared" si="23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2"/>
        <v>0</v>
      </c>
      <c r="AB1765" s="228" t="str">
        <f t="shared" si="23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2"/>
        <v>0</v>
      </c>
      <c r="AB1766" s="228" t="str">
        <f t="shared" si="23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2"/>
        <v>0</v>
      </c>
      <c r="AB1767" s="228" t="str">
        <f t="shared" si="23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2"/>
        <v>0</v>
      </c>
      <c r="AB1768" s="228" t="str">
        <f t="shared" si="23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2"/>
        <v>0</v>
      </c>
      <c r="AB1769" s="228" t="str">
        <f t="shared" si="23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2"/>
        <v>0</v>
      </c>
      <c r="AB1770" s="228" t="str">
        <f t="shared" si="23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2"/>
        <v>0</v>
      </c>
      <c r="AB1771" s="228" t="str">
        <f t="shared" si="23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2"/>
        <v>0</v>
      </c>
      <c r="AB1772" s="228" t="str">
        <f t="shared" si="23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2"/>
        <v>0</v>
      </c>
      <c r="AB1773" s="228" t="str">
        <f t="shared" si="23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2"/>
        <v>0</v>
      </c>
      <c r="AB1774" s="228" t="str">
        <f t="shared" si="23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2"/>
        <v>0</v>
      </c>
      <c r="AB1775" s="228" t="str">
        <f t="shared" si="23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2"/>
        <v>0</v>
      </c>
      <c r="AB1776" s="228" t="str">
        <f t="shared" si="23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2"/>
        <v>0</v>
      </c>
      <c r="AB1777" s="228" t="str">
        <f t="shared" si="23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2"/>
        <v>0</v>
      </c>
      <c r="AB1778" s="228" t="str">
        <f t="shared" si="23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2"/>
        <v>0</v>
      </c>
      <c r="AB1779" s="228" t="str">
        <f t="shared" si="23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32"/>
        <v>0</v>
      </c>
      <c r="AB1780" s="228" t="str">
        <f t="shared" si="23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32"/>
        <v>0</v>
      </c>
      <c r="AB1781" s="228" t="str">
        <f t="shared" si="23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32"/>
        <v>0</v>
      </c>
      <c r="AB1782" s="228" t="str">
        <f t="shared" si="23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32"/>
        <v>0</v>
      </c>
      <c r="AB1783" s="228" t="str">
        <f t="shared" si="23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32"/>
        <v>0</v>
      </c>
      <c r="AB1784" s="228" t="str">
        <f t="shared" si="23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32"/>
        <v>0</v>
      </c>
      <c r="AB1785" s="228" t="str">
        <f t="shared" si="23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3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35">IF(AND(C1786="Smelter not listed",OR(LEN(D1786)=0,LEN(E1786)=0)),1,0)</f>
        <v>0</v>
      </c>
      <c r="AB1786" s="228" t="str">
        <f t="shared" ref="AB1786" si="236">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37">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38">IF(AND(C1787="Smelter not listed",OR(LEN(D1787)=0,LEN(E1787)=0)),1,0)</f>
        <v>0</v>
      </c>
      <c r="AB1787" s="228" t="str">
        <f t="shared" ref="AB1787:AB1818" si="239">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38"/>
        <v>0</v>
      </c>
      <c r="AB1788" s="228" t="str">
        <f t="shared" si="239"/>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8"/>
        <v>0</v>
      </c>
      <c r="AB1789" s="228" t="str">
        <f t="shared" si="23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8"/>
        <v>0</v>
      </c>
      <c r="AB1790" s="228" t="str">
        <f t="shared" si="23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8"/>
        <v>0</v>
      </c>
      <c r="AB1791" s="228" t="str">
        <f t="shared" si="23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8"/>
        <v>0</v>
      </c>
      <c r="AB1792" s="228" t="str">
        <f t="shared" si="23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8"/>
        <v>0</v>
      </c>
      <c r="AB1793" s="228" t="str">
        <f t="shared" si="23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8"/>
        <v>0</v>
      </c>
      <c r="AB1794" s="228" t="str">
        <f t="shared" si="23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8"/>
        <v>0</v>
      </c>
      <c r="AB1795" s="228" t="str">
        <f t="shared" si="23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8"/>
        <v>0</v>
      </c>
      <c r="AB1796" s="228" t="str">
        <f t="shared" si="23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8"/>
        <v>0</v>
      </c>
      <c r="AB1797" s="228" t="str">
        <f t="shared" si="23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8"/>
        <v>0</v>
      </c>
      <c r="AB1798" s="228" t="str">
        <f t="shared" si="23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8"/>
        <v>0</v>
      </c>
      <c r="AB1799" s="228" t="str">
        <f t="shared" si="23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8"/>
        <v>0</v>
      </c>
      <c r="AB1800" s="228" t="str">
        <f t="shared" si="23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8"/>
        <v>0</v>
      </c>
      <c r="AB1801" s="228" t="str">
        <f t="shared" si="23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8"/>
        <v>0</v>
      </c>
      <c r="AB1802" s="228" t="str">
        <f t="shared" si="23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8"/>
        <v>0</v>
      </c>
      <c r="AB1803" s="228" t="str">
        <f t="shared" si="23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8"/>
        <v>0</v>
      </c>
      <c r="AB1804" s="228" t="str">
        <f t="shared" si="23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8"/>
        <v>0</v>
      </c>
      <c r="AB1805" s="228" t="str">
        <f t="shared" si="23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38"/>
        <v>0</v>
      </c>
      <c r="AB1806" s="228" t="str">
        <f t="shared" si="23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38"/>
        <v>0</v>
      </c>
      <c r="AB1807" s="228" t="str">
        <f t="shared" si="23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38"/>
        <v>0</v>
      </c>
      <c r="AB1808" s="228" t="str">
        <f t="shared" si="23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38"/>
        <v>0</v>
      </c>
      <c r="AB1809" s="228" t="str">
        <f t="shared" si="23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38"/>
        <v>0</v>
      </c>
      <c r="AB1810" s="228" t="str">
        <f t="shared" si="23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38"/>
        <v>0</v>
      </c>
      <c r="AB1811" s="228" t="str">
        <f t="shared" si="23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3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38"/>
        <v>0</v>
      </c>
      <c r="AB1812" s="228" t="str">
        <f t="shared" si="23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3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38"/>
        <v>0</v>
      </c>
      <c r="AB1813" s="228" t="str">
        <f t="shared" si="23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3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38"/>
        <v>0</v>
      </c>
      <c r="AB1814" s="228" t="str">
        <f t="shared" si="23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3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38"/>
        <v>0</v>
      </c>
      <c r="AB1815" s="228" t="str">
        <f t="shared" si="23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3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38"/>
        <v>0</v>
      </c>
      <c r="AB1816" s="228" t="str">
        <f t="shared" si="23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3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38"/>
        <v>0</v>
      </c>
      <c r="AB1817" s="228" t="str">
        <f t="shared" si="23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3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38"/>
        <v>0</v>
      </c>
      <c r="AB1818" s="228" t="str">
        <f t="shared" si="23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40">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41">IF(AND(C1819="Smelter not listed",OR(LEN(D1819)=0,LEN(E1819)=0)),1,0)</f>
        <v>0</v>
      </c>
      <c r="AB1819" s="228" t="str">
        <f t="shared" ref="AB1819:AB1849" si="242">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1"/>
        <v>0</v>
      </c>
      <c r="AB1820" s="228" t="str">
        <f t="shared" si="242"/>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1"/>
        <v>0</v>
      </c>
      <c r="AB1821" s="228" t="str">
        <f t="shared" si="24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1"/>
        <v>0</v>
      </c>
      <c r="AB1822" s="228" t="str">
        <f t="shared" si="24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1"/>
        <v>0</v>
      </c>
      <c r="AB1823" s="228" t="str">
        <f t="shared" si="24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1"/>
        <v>0</v>
      </c>
      <c r="AB1824" s="228" t="str">
        <f t="shared" si="24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1"/>
        <v>0</v>
      </c>
      <c r="AB1825" s="228" t="str">
        <f t="shared" si="24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1"/>
        <v>0</v>
      </c>
      <c r="AB1826" s="228" t="str">
        <f t="shared" si="24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1"/>
        <v>0</v>
      </c>
      <c r="AB1827" s="228" t="str">
        <f t="shared" si="24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1"/>
        <v>0</v>
      </c>
      <c r="AB1828" s="228" t="str">
        <f t="shared" si="24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1"/>
        <v>0</v>
      </c>
      <c r="AB1829" s="228" t="str">
        <f t="shared" si="24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1"/>
        <v>0</v>
      </c>
      <c r="AB1830" s="228" t="str">
        <f t="shared" si="24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1"/>
        <v>0</v>
      </c>
      <c r="AB1831" s="228" t="str">
        <f t="shared" si="24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1"/>
        <v>0</v>
      </c>
      <c r="AB1832" s="228" t="str">
        <f t="shared" si="24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1"/>
        <v>0</v>
      </c>
      <c r="AB1833" s="228" t="str">
        <f t="shared" si="24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1"/>
        <v>0</v>
      </c>
      <c r="AB1834" s="228" t="str">
        <f t="shared" si="24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1"/>
        <v>0</v>
      </c>
      <c r="AB1835" s="228" t="str">
        <f t="shared" si="24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1"/>
        <v>0</v>
      </c>
      <c r="AB1836" s="228" t="str">
        <f t="shared" si="24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1"/>
        <v>0</v>
      </c>
      <c r="AB1837" s="228" t="str">
        <f t="shared" si="24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1"/>
        <v>0</v>
      </c>
      <c r="AB1838" s="228" t="str">
        <f t="shared" si="24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1"/>
        <v>0</v>
      </c>
      <c r="AB1839" s="228" t="str">
        <f t="shared" si="24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1"/>
        <v>0</v>
      </c>
      <c r="AB1840" s="228" t="str">
        <f t="shared" si="24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1"/>
        <v>0</v>
      </c>
      <c r="AB1841" s="228" t="str">
        <f t="shared" si="24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1"/>
        <v>0</v>
      </c>
      <c r="AB1842" s="228" t="str">
        <f t="shared" si="24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1"/>
        <v>0</v>
      </c>
      <c r="AB1843" s="228" t="str">
        <f t="shared" si="24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1"/>
        <v>0</v>
      </c>
      <c r="AB1844" s="228" t="str">
        <f t="shared" si="24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1"/>
        <v>0</v>
      </c>
      <c r="AB1845" s="228" t="str">
        <f t="shared" si="24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1"/>
        <v>0</v>
      </c>
      <c r="AB1846" s="228" t="str">
        <f t="shared" si="24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41"/>
        <v>0</v>
      </c>
      <c r="AB1847" s="228" t="str">
        <f t="shared" si="24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1"/>
        <v>0</v>
      </c>
      <c r="AB1848" s="228" t="str">
        <f t="shared" si="24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41"/>
        <v>0</v>
      </c>
      <c r="AB1849" s="228" t="str">
        <f t="shared" si="24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4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44">IF(AND(C1850="Smelter not listed",OR(LEN(D1850)=0,LEN(E1850)=0)),1,0)</f>
        <v>0</v>
      </c>
      <c r="AB1850" s="228" t="str">
        <f t="shared" ref="AB1850" si="245">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46">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47">IF(AND(C1851="Smelter not listed",OR(LEN(D1851)=0,LEN(E1851)=0)),1,0)</f>
        <v>0</v>
      </c>
      <c r="AB1851" s="228" t="str">
        <f t="shared" ref="AB1851:AB1882" si="248">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47"/>
        <v>0</v>
      </c>
      <c r="AB1852" s="228" t="str">
        <f t="shared" si="248"/>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7"/>
        <v>0</v>
      </c>
      <c r="AB1853" s="228" t="str">
        <f t="shared" si="24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7"/>
        <v>0</v>
      </c>
      <c r="AB1854" s="228" t="str">
        <f t="shared" si="24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7"/>
        <v>0</v>
      </c>
      <c r="AB1855" s="228" t="str">
        <f t="shared" si="24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7"/>
        <v>0</v>
      </c>
      <c r="AB1856" s="228" t="str">
        <f t="shared" si="24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7"/>
        <v>0</v>
      </c>
      <c r="AB1857" s="228" t="str">
        <f t="shared" si="24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7"/>
        <v>0</v>
      </c>
      <c r="AB1858" s="228" t="str">
        <f t="shared" si="24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7"/>
        <v>0</v>
      </c>
      <c r="AB1859" s="228" t="str">
        <f t="shared" si="24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7"/>
        <v>0</v>
      </c>
      <c r="AB1860" s="228" t="str">
        <f t="shared" si="24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7"/>
        <v>0</v>
      </c>
      <c r="AB1861" s="228" t="str">
        <f t="shared" si="24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7"/>
        <v>0</v>
      </c>
      <c r="AB1862" s="228" t="str">
        <f t="shared" si="24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7"/>
        <v>0</v>
      </c>
      <c r="AB1863" s="228" t="str">
        <f t="shared" si="24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7"/>
        <v>0</v>
      </c>
      <c r="AB1864" s="228" t="str">
        <f t="shared" si="24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7"/>
        <v>0</v>
      </c>
      <c r="AB1865" s="228" t="str">
        <f t="shared" si="24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7"/>
        <v>0</v>
      </c>
      <c r="AB1866" s="228" t="str">
        <f t="shared" si="24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7"/>
        <v>0</v>
      </c>
      <c r="AB1867" s="228" t="str">
        <f t="shared" si="24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7"/>
        <v>0</v>
      </c>
      <c r="AB1868" s="228" t="str">
        <f t="shared" si="24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7"/>
        <v>0</v>
      </c>
      <c r="AB1869" s="228" t="str">
        <f t="shared" si="24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7"/>
        <v>0</v>
      </c>
      <c r="AB1870" s="228" t="str">
        <f t="shared" si="24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47"/>
        <v>0</v>
      </c>
      <c r="AB1871" s="228" t="str">
        <f t="shared" si="24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47"/>
        <v>0</v>
      </c>
      <c r="AB1872" s="228" t="str">
        <f t="shared" si="24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47"/>
        <v>0</v>
      </c>
      <c r="AB1873" s="228" t="str">
        <f t="shared" si="24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47"/>
        <v>0</v>
      </c>
      <c r="AB1874" s="228" t="str">
        <f t="shared" si="24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47"/>
        <v>0</v>
      </c>
      <c r="AB1875" s="228" t="str">
        <f t="shared" si="24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47"/>
        <v>0</v>
      </c>
      <c r="AB1876" s="228" t="str">
        <f t="shared" si="24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47"/>
        <v>0</v>
      </c>
      <c r="AB1877" s="228" t="str">
        <f t="shared" si="24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47"/>
        <v>0</v>
      </c>
      <c r="AB1878" s="228" t="str">
        <f t="shared" si="24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47"/>
        <v>0</v>
      </c>
      <c r="AB1879" s="228" t="str">
        <f t="shared" si="24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47"/>
        <v>0</v>
      </c>
      <c r="AB1880" s="228" t="str">
        <f t="shared" si="24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47"/>
        <v>0</v>
      </c>
      <c r="AB1881" s="228" t="str">
        <f t="shared" si="24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4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47"/>
        <v>0</v>
      </c>
      <c r="AB1882" s="228" t="str">
        <f t="shared" si="24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49">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50">IF(AND(C1883="Smelter not listed",OR(LEN(D1883)=0,LEN(E1883)=0)),1,0)</f>
        <v>0</v>
      </c>
      <c r="AB1883" s="228" t="str">
        <f t="shared" ref="AB1883:AB1913" si="251">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4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0"/>
        <v>0</v>
      </c>
      <c r="AB1884" s="228" t="str">
        <f t="shared" si="251"/>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0"/>
        <v>0</v>
      </c>
      <c r="AB1885" s="228" t="str">
        <f t="shared" si="25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0"/>
        <v>0</v>
      </c>
      <c r="AB1886" s="228" t="str">
        <f t="shared" si="25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0"/>
        <v>0</v>
      </c>
      <c r="AB1887" s="228" t="str">
        <f t="shared" si="25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0"/>
        <v>0</v>
      </c>
      <c r="AB1888" s="228" t="str">
        <f t="shared" si="25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0"/>
        <v>0</v>
      </c>
      <c r="AB1889" s="228" t="str">
        <f t="shared" si="25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0"/>
        <v>0</v>
      </c>
      <c r="AB1890" s="228" t="str">
        <f t="shared" si="25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0"/>
        <v>0</v>
      </c>
      <c r="AB1891" s="228" t="str">
        <f t="shared" si="25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0"/>
        <v>0</v>
      </c>
      <c r="AB1892" s="228" t="str">
        <f t="shared" si="25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0"/>
        <v>0</v>
      </c>
      <c r="AB1893" s="228" t="str">
        <f t="shared" si="25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0"/>
        <v>0</v>
      </c>
      <c r="AB1894" s="228" t="str">
        <f t="shared" si="25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0"/>
        <v>0</v>
      </c>
      <c r="AB1895" s="228" t="str">
        <f t="shared" si="25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0"/>
        <v>0</v>
      </c>
      <c r="AB1896" s="228" t="str">
        <f t="shared" si="25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0"/>
        <v>0</v>
      </c>
      <c r="AB1897" s="228" t="str">
        <f t="shared" si="25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0"/>
        <v>0</v>
      </c>
      <c r="AB1898" s="228" t="str">
        <f t="shared" si="25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0"/>
        <v>0</v>
      </c>
      <c r="AB1899" s="228" t="str">
        <f t="shared" si="25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0"/>
        <v>0</v>
      </c>
      <c r="AB1900" s="228" t="str">
        <f t="shared" si="25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0"/>
        <v>0</v>
      </c>
      <c r="AB1901" s="228" t="str">
        <f t="shared" si="25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4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0"/>
        <v>0</v>
      </c>
      <c r="AB1902" s="228" t="str">
        <f t="shared" si="25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4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0"/>
        <v>0</v>
      </c>
      <c r="AB1903" s="228" t="str">
        <f t="shared" si="25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4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0"/>
        <v>0</v>
      </c>
      <c r="AB1904" s="228" t="str">
        <f t="shared" si="25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4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0"/>
        <v>0</v>
      </c>
      <c r="AB1905" s="228" t="str">
        <f t="shared" si="25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4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0"/>
        <v>0</v>
      </c>
      <c r="AB1906" s="228" t="str">
        <f t="shared" si="25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4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0"/>
        <v>0</v>
      </c>
      <c r="AB1907" s="228" t="str">
        <f t="shared" si="25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4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0"/>
        <v>0</v>
      </c>
      <c r="AB1908" s="228" t="str">
        <f t="shared" si="25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4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0"/>
        <v>0</v>
      </c>
      <c r="AB1909" s="228" t="str">
        <f t="shared" si="25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4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0"/>
        <v>0</v>
      </c>
      <c r="AB1910" s="228" t="str">
        <f t="shared" si="25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4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0"/>
        <v>0</v>
      </c>
      <c r="AB1911" s="228" t="str">
        <f t="shared" si="25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4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0"/>
        <v>0</v>
      </c>
      <c r="AB1912" s="228" t="str">
        <f t="shared" si="25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4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0"/>
        <v>0</v>
      </c>
      <c r="AB1913" s="228" t="str">
        <f t="shared" si="25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5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53">IF(AND(C1914="Smelter not listed",OR(LEN(D1914)=0,LEN(E1914)=0)),1,0)</f>
        <v>0</v>
      </c>
      <c r="AB1914" s="228" t="str">
        <f t="shared" ref="AB1914" si="254">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55">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56">IF(AND(C1915="Smelter not listed",OR(LEN(D1915)=0,LEN(E1915)=0)),1,0)</f>
        <v>0</v>
      </c>
      <c r="AB1915" s="228" t="str">
        <f t="shared" ref="AB1915:AB1946" si="257">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56"/>
        <v>0</v>
      </c>
      <c r="AB1916" s="228" t="str">
        <f t="shared" si="257"/>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6"/>
        <v>0</v>
      </c>
      <c r="AB1917" s="228" t="str">
        <f t="shared" si="25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6"/>
        <v>0</v>
      </c>
      <c r="AB1918" s="228" t="str">
        <f t="shared" si="25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6"/>
        <v>0</v>
      </c>
      <c r="AB1919" s="228" t="str">
        <f t="shared" si="25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6"/>
        <v>0</v>
      </c>
      <c r="AB1920" s="228" t="str">
        <f t="shared" si="25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6"/>
        <v>0</v>
      </c>
      <c r="AB1921" s="228" t="str">
        <f t="shared" si="25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6"/>
        <v>0</v>
      </c>
      <c r="AB1922" s="228" t="str">
        <f t="shared" si="25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6"/>
        <v>0</v>
      </c>
      <c r="AB1923" s="228" t="str">
        <f t="shared" si="25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6"/>
        <v>0</v>
      </c>
      <c r="AB1924" s="228" t="str">
        <f t="shared" si="25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6"/>
        <v>0</v>
      </c>
      <c r="AB1925" s="228" t="str">
        <f t="shared" si="25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6"/>
        <v>0</v>
      </c>
      <c r="AB1926" s="228" t="str">
        <f t="shared" si="25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6"/>
        <v>0</v>
      </c>
      <c r="AB1927" s="228" t="str">
        <f t="shared" si="25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6"/>
        <v>0</v>
      </c>
      <c r="AB1928" s="228" t="str">
        <f t="shared" si="25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6"/>
        <v>0</v>
      </c>
      <c r="AB1929" s="228" t="str">
        <f t="shared" si="25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6"/>
        <v>0</v>
      </c>
      <c r="AB1930" s="228" t="str">
        <f t="shared" si="25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6"/>
        <v>0</v>
      </c>
      <c r="AB1931" s="228" t="str">
        <f t="shared" si="25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6"/>
        <v>0</v>
      </c>
      <c r="AB1932" s="228" t="str">
        <f t="shared" si="25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6"/>
        <v>0</v>
      </c>
      <c r="AB1933" s="228" t="str">
        <f t="shared" si="25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6"/>
        <v>0</v>
      </c>
      <c r="AB1934" s="228" t="str">
        <f t="shared" si="25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6"/>
        <v>0</v>
      </c>
      <c r="AB1935" s="228" t="str">
        <f t="shared" si="25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6"/>
        <v>0</v>
      </c>
      <c r="AB1936" s="228" t="str">
        <f t="shared" si="25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6"/>
        <v>0</v>
      </c>
      <c r="AB1937" s="228" t="str">
        <f t="shared" si="25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6"/>
        <v>0</v>
      </c>
      <c r="AB1938" s="228" t="str">
        <f t="shared" si="25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6"/>
        <v>0</v>
      </c>
      <c r="AB1939" s="228" t="str">
        <f t="shared" si="25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6"/>
        <v>0</v>
      </c>
      <c r="AB1940" s="228" t="str">
        <f t="shared" si="25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6"/>
        <v>0</v>
      </c>
      <c r="AB1941" s="228" t="str">
        <f t="shared" si="25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56"/>
        <v>0</v>
      </c>
      <c r="AB1942" s="228" t="str">
        <f t="shared" si="25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56"/>
        <v>0</v>
      </c>
      <c r="AB1943" s="228" t="str">
        <f t="shared" si="25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56"/>
        <v>0</v>
      </c>
      <c r="AB1944" s="228" t="str">
        <f t="shared" si="25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56"/>
        <v>0</v>
      </c>
      <c r="AB1945" s="228" t="str">
        <f t="shared" si="25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56"/>
        <v>0</v>
      </c>
      <c r="AB1946" s="228" t="str">
        <f t="shared" si="25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58">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59">IF(AND(C1947="Smelter not listed",OR(LEN(D1947)=0,LEN(E1947)=0)),1,0)</f>
        <v>0</v>
      </c>
      <c r="AB1947" s="228" t="str">
        <f t="shared" ref="AB1947:AB1977" si="260">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5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59"/>
        <v>0</v>
      </c>
      <c r="AB1948" s="228" t="str">
        <f t="shared" si="260"/>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59"/>
        <v>0</v>
      </c>
      <c r="AB1949" s="228" t="str">
        <f t="shared" si="26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59"/>
        <v>0</v>
      </c>
      <c r="AB1950" s="228" t="str">
        <f t="shared" si="26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59"/>
        <v>0</v>
      </c>
      <c r="AB1951" s="228" t="str">
        <f t="shared" si="26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59"/>
        <v>0</v>
      </c>
      <c r="AB1952" s="228" t="str">
        <f t="shared" si="26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59"/>
        <v>0</v>
      </c>
      <c r="AB1953" s="228" t="str">
        <f t="shared" si="26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59"/>
        <v>0</v>
      </c>
      <c r="AB1954" s="228" t="str">
        <f t="shared" si="26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59"/>
        <v>0</v>
      </c>
      <c r="AB1955" s="228" t="str">
        <f t="shared" si="26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59"/>
        <v>0</v>
      </c>
      <c r="AB1956" s="228" t="str">
        <f t="shared" si="26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59"/>
        <v>0</v>
      </c>
      <c r="AB1957" s="228" t="str">
        <f t="shared" si="26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59"/>
        <v>0</v>
      </c>
      <c r="AB1958" s="228" t="str">
        <f t="shared" si="26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59"/>
        <v>0</v>
      </c>
      <c r="AB1959" s="228" t="str">
        <f t="shared" si="26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59"/>
        <v>0</v>
      </c>
      <c r="AB1960" s="228" t="str">
        <f t="shared" si="26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59"/>
        <v>0</v>
      </c>
      <c r="AB1961" s="228" t="str">
        <f t="shared" si="26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59"/>
        <v>0</v>
      </c>
      <c r="AB1962" s="228" t="str">
        <f t="shared" si="26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9"/>
        <v>0</v>
      </c>
      <c r="AB1963" s="228" t="str">
        <f t="shared" si="26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9"/>
        <v>0</v>
      </c>
      <c r="AB1964" s="228" t="str">
        <f t="shared" si="26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5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59"/>
        <v>0</v>
      </c>
      <c r="AB1965" s="228" t="str">
        <f t="shared" si="26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5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59"/>
        <v>0</v>
      </c>
      <c r="AB1966" s="228" t="str">
        <f t="shared" si="26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5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59"/>
        <v>0</v>
      </c>
      <c r="AB1967" s="228" t="str">
        <f t="shared" si="26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5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59"/>
        <v>0</v>
      </c>
      <c r="AB1968" s="228" t="str">
        <f t="shared" si="26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5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59"/>
        <v>0</v>
      </c>
      <c r="AB1969" s="228" t="str">
        <f t="shared" si="26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5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59"/>
        <v>0</v>
      </c>
      <c r="AB1970" s="228" t="str">
        <f t="shared" si="26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5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59"/>
        <v>0</v>
      </c>
      <c r="AB1971" s="228" t="str">
        <f t="shared" si="26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5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59"/>
        <v>0</v>
      </c>
      <c r="AB1972" s="228" t="str">
        <f t="shared" si="26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5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59"/>
        <v>0</v>
      </c>
      <c r="AB1973" s="228" t="str">
        <f t="shared" si="26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5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59"/>
        <v>0</v>
      </c>
      <c r="AB1974" s="228" t="str">
        <f t="shared" si="26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5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59"/>
        <v>0</v>
      </c>
      <c r="AB1975" s="228" t="str">
        <f t="shared" si="26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5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59"/>
        <v>0</v>
      </c>
      <c r="AB1976" s="228" t="str">
        <f t="shared" si="26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5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59"/>
        <v>0</v>
      </c>
      <c r="AB1977" s="228" t="str">
        <f t="shared" si="26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6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62">IF(AND(C1978="Smelter not listed",OR(LEN(D1978)=0,LEN(E1978)=0)),1,0)</f>
        <v>0</v>
      </c>
      <c r="AB1978" s="228" t="str">
        <f t="shared" ref="AB1978" si="263">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64">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65">IF(AND(C1979="Smelter not listed",OR(LEN(D1979)=0,LEN(E1979)=0)),1,0)</f>
        <v>0</v>
      </c>
      <c r="AB1979" s="228" t="str">
        <f t="shared" ref="AB1979:AB2010" si="266">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5"/>
        <v>0</v>
      </c>
      <c r="AB1980" s="228" t="str">
        <f t="shared" si="266"/>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5"/>
        <v>0</v>
      </c>
      <c r="AB1981" s="228" t="str">
        <f t="shared" si="26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5"/>
        <v>0</v>
      </c>
      <c r="AB1982" s="228" t="str">
        <f t="shared" si="26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5"/>
        <v>0</v>
      </c>
      <c r="AB1983" s="228" t="str">
        <f t="shared" si="26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5"/>
        <v>0</v>
      </c>
      <c r="AB1984" s="228" t="str">
        <f t="shared" si="26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5"/>
        <v>0</v>
      </c>
      <c r="AB1985" s="228" t="str">
        <f t="shared" si="26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5"/>
        <v>0</v>
      </c>
      <c r="AB1986" s="228" t="str">
        <f t="shared" si="26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5"/>
        <v>0</v>
      </c>
      <c r="AB1987" s="228" t="str">
        <f t="shared" si="26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5"/>
        <v>0</v>
      </c>
      <c r="AB1988" s="228" t="str">
        <f t="shared" si="26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5"/>
        <v>0</v>
      </c>
      <c r="AB1989" s="228" t="str">
        <f t="shared" si="26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5"/>
        <v>0</v>
      </c>
      <c r="AB1990" s="228" t="str">
        <f t="shared" si="26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5"/>
        <v>0</v>
      </c>
      <c r="AB1991" s="228" t="str">
        <f t="shared" si="26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5"/>
        <v>0</v>
      </c>
      <c r="AB1992" s="228" t="str">
        <f t="shared" si="26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5"/>
        <v>0</v>
      </c>
      <c r="AB1993" s="228" t="str">
        <f t="shared" si="26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5"/>
        <v>0</v>
      </c>
      <c r="AB1994" s="228" t="str">
        <f t="shared" si="26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5"/>
        <v>0</v>
      </c>
      <c r="AB1995" s="228" t="str">
        <f t="shared" si="26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5"/>
        <v>0</v>
      </c>
      <c r="AB1996" s="228" t="str">
        <f t="shared" si="26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5"/>
        <v>0</v>
      </c>
      <c r="AB1997" s="228" t="str">
        <f t="shared" si="26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5"/>
        <v>0</v>
      </c>
      <c r="AB1998" s="228" t="str">
        <f t="shared" si="26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5"/>
        <v>0</v>
      </c>
      <c r="AB1999" s="228" t="str">
        <f t="shared" si="26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5"/>
        <v>0</v>
      </c>
      <c r="AB2000" s="228" t="str">
        <f t="shared" si="26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5"/>
        <v>0</v>
      </c>
      <c r="AB2001" s="228" t="str">
        <f t="shared" si="26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5"/>
        <v>0</v>
      </c>
      <c r="AB2002" s="228" t="str">
        <f t="shared" si="26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5"/>
        <v>0</v>
      </c>
      <c r="AB2003" s="228" t="str">
        <f t="shared" si="26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5"/>
        <v>0</v>
      </c>
      <c r="AB2004" s="228" t="str">
        <f t="shared" si="26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5"/>
        <v>0</v>
      </c>
      <c r="AB2005" s="228" t="str">
        <f t="shared" si="26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5"/>
        <v>0</v>
      </c>
      <c r="AB2006" s="228" t="str">
        <f t="shared" si="26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5"/>
        <v>0</v>
      </c>
      <c r="AB2007" s="228" t="str">
        <f t="shared" si="26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5"/>
        <v>0</v>
      </c>
      <c r="AB2008" s="228" t="str">
        <f t="shared" si="26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5"/>
        <v>0</v>
      </c>
      <c r="AB2009" s="228" t="str">
        <f t="shared" si="26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65"/>
        <v>0</v>
      </c>
      <c r="AB2010" s="228" t="str">
        <f t="shared" si="26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67">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68">IF(AND(C2011="Smelter not listed",OR(LEN(D2011)=0,LEN(E2011)=0)),1,0)</f>
        <v>0</v>
      </c>
      <c r="AB2011" s="228" t="str">
        <f t="shared" ref="AB2011:AB2041" si="269">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6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68"/>
        <v>0</v>
      </c>
      <c r="AB2012" s="228" t="str">
        <f t="shared" si="269"/>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68"/>
        <v>0</v>
      </c>
      <c r="AB2013" s="228" t="str">
        <f t="shared" si="26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68"/>
        <v>0</v>
      </c>
      <c r="AB2014" s="228" t="str">
        <f t="shared" si="26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68"/>
        <v>0</v>
      </c>
      <c r="AB2015" s="228" t="str">
        <f t="shared" si="26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68"/>
        <v>0</v>
      </c>
      <c r="AB2016" s="228" t="str">
        <f t="shared" si="26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68"/>
        <v>0</v>
      </c>
      <c r="AB2017" s="228" t="str">
        <f t="shared" si="26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68"/>
        <v>0</v>
      </c>
      <c r="AB2018" s="228" t="str">
        <f t="shared" si="26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68"/>
        <v>0</v>
      </c>
      <c r="AB2019" s="228" t="str">
        <f t="shared" si="26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68"/>
        <v>0</v>
      </c>
      <c r="AB2020" s="228" t="str">
        <f t="shared" si="26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68"/>
        <v>0</v>
      </c>
      <c r="AB2021" s="228" t="str">
        <f t="shared" si="26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68"/>
        <v>0</v>
      </c>
      <c r="AB2022" s="228" t="str">
        <f t="shared" si="26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68"/>
        <v>0</v>
      </c>
      <c r="AB2023" s="228" t="str">
        <f t="shared" si="26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68"/>
        <v>0</v>
      </c>
      <c r="AB2024" s="228" t="str">
        <f t="shared" si="26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68"/>
        <v>0</v>
      </c>
      <c r="AB2025" s="228" t="str">
        <f t="shared" si="26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68"/>
        <v>0</v>
      </c>
      <c r="AB2026" s="228" t="str">
        <f t="shared" si="26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68"/>
        <v>0</v>
      </c>
      <c r="AB2027" s="228" t="str">
        <f t="shared" si="26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68"/>
        <v>0</v>
      </c>
      <c r="AB2028" s="228" t="str">
        <f t="shared" si="26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68"/>
        <v>0</v>
      </c>
      <c r="AB2029" s="228" t="str">
        <f t="shared" si="26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6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68"/>
        <v>0</v>
      </c>
      <c r="AB2030" s="228" t="str">
        <f t="shared" si="26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6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68"/>
        <v>0</v>
      </c>
      <c r="AB2031" s="228" t="str">
        <f t="shared" si="26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6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68"/>
        <v>0</v>
      </c>
      <c r="AB2032" s="228" t="str">
        <f t="shared" si="26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6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68"/>
        <v>0</v>
      </c>
      <c r="AB2033" s="228" t="str">
        <f t="shared" si="26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6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68"/>
        <v>0</v>
      </c>
      <c r="AB2034" s="228" t="str">
        <f t="shared" si="26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6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68"/>
        <v>0</v>
      </c>
      <c r="AB2035" s="228" t="str">
        <f t="shared" si="26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6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68"/>
        <v>0</v>
      </c>
      <c r="AB2036" s="228" t="str">
        <f t="shared" si="26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6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68"/>
        <v>0</v>
      </c>
      <c r="AB2037" s="228" t="str">
        <f t="shared" si="26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6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68"/>
        <v>0</v>
      </c>
      <c r="AB2038" s="228" t="str">
        <f t="shared" si="26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6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68"/>
        <v>0</v>
      </c>
      <c r="AB2039" s="228" t="str">
        <f t="shared" si="26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6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68"/>
        <v>0</v>
      </c>
      <c r="AB2040" s="228" t="str">
        <f t="shared" si="26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6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68"/>
        <v>0</v>
      </c>
      <c r="AB2041" s="228" t="str">
        <f t="shared" si="26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7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71">IF(AND(C2042="Smelter not listed",OR(LEN(D2042)=0,LEN(E2042)=0)),1,0)</f>
        <v>0</v>
      </c>
      <c r="AB2042" s="228" t="str">
        <f t="shared" ref="AB2042" si="272">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73">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74">IF(AND(C2043="Smelter not listed",OR(LEN(D2043)=0,LEN(E2043)=0)),1,0)</f>
        <v>0</v>
      </c>
      <c r="AB2043" s="228" t="str">
        <f t="shared" ref="AB2043:AB2074" si="275">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4"/>
        <v>0</v>
      </c>
      <c r="AB2044" s="228" t="str">
        <f t="shared" si="275"/>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4"/>
        <v>0</v>
      </c>
      <c r="AB2045" s="228" t="str">
        <f t="shared" si="27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4"/>
        <v>0</v>
      </c>
      <c r="AB2046" s="228" t="str">
        <f t="shared" si="27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4"/>
        <v>0</v>
      </c>
      <c r="AB2047" s="228" t="str">
        <f t="shared" si="27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4"/>
        <v>0</v>
      </c>
      <c r="AB2048" s="228" t="str">
        <f t="shared" si="27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4"/>
        <v>0</v>
      </c>
      <c r="AB2049" s="228" t="str">
        <f t="shared" si="27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4"/>
        <v>0</v>
      </c>
      <c r="AB2050" s="228" t="str">
        <f t="shared" si="27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4"/>
        <v>0</v>
      </c>
      <c r="AB2051" s="228" t="str">
        <f t="shared" si="27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4"/>
        <v>0</v>
      </c>
      <c r="AB2052" s="228" t="str">
        <f t="shared" si="27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4"/>
        <v>0</v>
      </c>
      <c r="AB2053" s="228" t="str">
        <f t="shared" si="27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4"/>
        <v>0</v>
      </c>
      <c r="AB2054" s="228" t="str">
        <f t="shared" si="27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4"/>
        <v>0</v>
      </c>
      <c r="AB2055" s="228" t="str">
        <f t="shared" si="27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4"/>
        <v>0</v>
      </c>
      <c r="AB2056" s="228" t="str">
        <f t="shared" si="27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4"/>
        <v>0</v>
      </c>
      <c r="AB2057" s="228" t="str">
        <f t="shared" si="27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4"/>
        <v>0</v>
      </c>
      <c r="AB2058" s="228" t="str">
        <f t="shared" si="27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4"/>
        <v>0</v>
      </c>
      <c r="AB2059" s="228" t="str">
        <f t="shared" si="27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4"/>
        <v>0</v>
      </c>
      <c r="AB2060" s="228" t="str">
        <f t="shared" si="27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4"/>
        <v>0</v>
      </c>
      <c r="AB2061" s="228" t="str">
        <f t="shared" si="27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4"/>
        <v>0</v>
      </c>
      <c r="AB2062" s="228" t="str">
        <f t="shared" si="27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4"/>
        <v>0</v>
      </c>
      <c r="AB2063" s="228" t="str">
        <f t="shared" si="27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4"/>
        <v>0</v>
      </c>
      <c r="AB2064" s="228" t="str">
        <f t="shared" si="27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4"/>
        <v>0</v>
      </c>
      <c r="AB2065" s="228" t="str">
        <f t="shared" si="27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4"/>
        <v>0</v>
      </c>
      <c r="AB2066" s="228" t="str">
        <f t="shared" si="27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4"/>
        <v>0</v>
      </c>
      <c r="AB2067" s="228" t="str">
        <f t="shared" si="27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4"/>
        <v>0</v>
      </c>
      <c r="AB2068" s="228" t="str">
        <f t="shared" si="27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4"/>
        <v>0</v>
      </c>
      <c r="AB2069" s="228" t="str">
        <f t="shared" si="27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4"/>
        <v>0</v>
      </c>
      <c r="AB2070" s="228" t="str">
        <f t="shared" si="27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4"/>
        <v>0</v>
      </c>
      <c r="AB2071" s="228" t="str">
        <f t="shared" si="27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4"/>
        <v>0</v>
      </c>
      <c r="AB2072" s="228" t="str">
        <f t="shared" si="27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4"/>
        <v>0</v>
      </c>
      <c r="AB2073" s="228" t="str">
        <f t="shared" si="27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4"/>
        <v>0</v>
      </c>
      <c r="AB2074" s="228" t="str">
        <f t="shared" si="27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76">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77">IF(AND(C2075="Smelter not listed",OR(LEN(D2075)=0,LEN(E2075)=0)),1,0)</f>
        <v>0</v>
      </c>
      <c r="AB2075" s="228" t="str">
        <f t="shared" ref="AB2075:AB2105" si="278">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7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77"/>
        <v>0</v>
      </c>
      <c r="AB2076" s="228" t="str">
        <f t="shared" si="27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7"/>
        <v>0</v>
      </c>
      <c r="AB2077" s="228" t="str">
        <f t="shared" si="27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7"/>
        <v>0</v>
      </c>
      <c r="AB2078" s="228" t="str">
        <f t="shared" si="27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7"/>
        <v>0</v>
      </c>
      <c r="AB2079" s="228" t="str">
        <f t="shared" si="27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7"/>
        <v>0</v>
      </c>
      <c r="AB2080" s="228" t="str">
        <f t="shared" si="27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7"/>
        <v>0</v>
      </c>
      <c r="AB2081" s="228" t="str">
        <f t="shared" si="27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7"/>
        <v>0</v>
      </c>
      <c r="AB2082" s="228" t="str">
        <f t="shared" si="27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7"/>
        <v>0</v>
      </c>
      <c r="AB2083" s="228" t="str">
        <f t="shared" si="27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7"/>
        <v>0</v>
      </c>
      <c r="AB2084" s="228" t="str">
        <f t="shared" si="27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7"/>
        <v>0</v>
      </c>
      <c r="AB2085" s="228" t="str">
        <f t="shared" si="27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7"/>
        <v>0</v>
      </c>
      <c r="AB2086" s="228" t="str">
        <f t="shared" si="27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7"/>
        <v>0</v>
      </c>
      <c r="AB2087" s="228" t="str">
        <f t="shared" si="27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7"/>
        <v>0</v>
      </c>
      <c r="AB2088" s="228" t="str">
        <f t="shared" si="27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7"/>
        <v>0</v>
      </c>
      <c r="AB2089" s="228" t="str">
        <f t="shared" si="27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7"/>
        <v>0</v>
      </c>
      <c r="AB2090" s="228" t="str">
        <f t="shared" si="27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7"/>
        <v>0</v>
      </c>
      <c r="AB2091" s="228" t="str">
        <f t="shared" si="27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7"/>
        <v>0</v>
      </c>
      <c r="AB2092" s="228" t="str">
        <f t="shared" si="27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77"/>
        <v>0</v>
      </c>
      <c r="AB2093" s="228" t="str">
        <f t="shared" si="27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77"/>
        <v>0</v>
      </c>
      <c r="AB2094" s="228" t="str">
        <f t="shared" si="27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77"/>
        <v>0</v>
      </c>
      <c r="AB2095" s="228" t="str">
        <f t="shared" si="27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7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77"/>
        <v>0</v>
      </c>
      <c r="AB2096" s="228" t="str">
        <f t="shared" si="27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7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77"/>
        <v>0</v>
      </c>
      <c r="AB2097" s="228" t="str">
        <f t="shared" si="27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7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77"/>
        <v>0</v>
      </c>
      <c r="AB2098" s="228" t="str">
        <f t="shared" si="27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7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77"/>
        <v>0</v>
      </c>
      <c r="AB2099" s="228" t="str">
        <f t="shared" si="27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7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77"/>
        <v>0</v>
      </c>
      <c r="AB2100" s="228" t="str">
        <f t="shared" si="27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7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77"/>
        <v>0</v>
      </c>
      <c r="AB2101" s="228" t="str">
        <f t="shared" si="27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7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77"/>
        <v>0</v>
      </c>
      <c r="AB2102" s="228" t="str">
        <f t="shared" si="27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7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77"/>
        <v>0</v>
      </c>
      <c r="AB2103" s="228" t="str">
        <f t="shared" si="27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7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77"/>
        <v>0</v>
      </c>
      <c r="AB2104" s="228" t="str">
        <f t="shared" si="27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7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77"/>
        <v>0</v>
      </c>
      <c r="AB2105" s="228" t="str">
        <f t="shared" si="27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7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80">IF(AND(C2106="Smelter not listed",OR(LEN(D2106)=0,LEN(E2106)=0)),1,0)</f>
        <v>0</v>
      </c>
      <c r="AB2106" s="228" t="str">
        <f t="shared" ref="AB2106" si="281">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82">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283">IF(AND(C2107="Smelter not listed",OR(LEN(D2107)=0,LEN(E2107)=0)),1,0)</f>
        <v>0</v>
      </c>
      <c r="AB2107" s="228" t="str">
        <f t="shared" ref="AB2107:AB2138" si="284">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3"/>
        <v>0</v>
      </c>
      <c r="AB2108" s="228" t="str">
        <f t="shared" si="284"/>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3"/>
        <v>0</v>
      </c>
      <c r="AB2109" s="228" t="str">
        <f t="shared" si="28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3"/>
        <v>0</v>
      </c>
      <c r="AB2110" s="228" t="str">
        <f t="shared" si="28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3"/>
        <v>0</v>
      </c>
      <c r="AB2111" s="228" t="str">
        <f t="shared" si="28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3"/>
        <v>0</v>
      </c>
      <c r="AB2112" s="228" t="str">
        <f t="shared" si="28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3"/>
        <v>0</v>
      </c>
      <c r="AB2113" s="228" t="str">
        <f t="shared" si="28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3"/>
        <v>0</v>
      </c>
      <c r="AB2114" s="228" t="str">
        <f t="shared" si="28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3"/>
        <v>0</v>
      </c>
      <c r="AB2115" s="228" t="str">
        <f t="shared" si="28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3"/>
        <v>0</v>
      </c>
      <c r="AB2116" s="228" t="str">
        <f t="shared" si="28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3"/>
        <v>0</v>
      </c>
      <c r="AB2117" s="228" t="str">
        <f t="shared" si="28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3"/>
        <v>0</v>
      </c>
      <c r="AB2118" s="228" t="str">
        <f t="shared" si="28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3"/>
        <v>0</v>
      </c>
      <c r="AB2119" s="228" t="str">
        <f t="shared" si="28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3"/>
        <v>0</v>
      </c>
      <c r="AB2120" s="228" t="str">
        <f t="shared" si="28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3"/>
        <v>0</v>
      </c>
      <c r="AB2121" s="228" t="str">
        <f t="shared" si="28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3"/>
        <v>0</v>
      </c>
      <c r="AB2122" s="228" t="str">
        <f t="shared" si="28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3"/>
        <v>0</v>
      </c>
      <c r="AB2123" s="228" t="str">
        <f t="shared" si="28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3"/>
        <v>0</v>
      </c>
      <c r="AB2124" s="228" t="str">
        <f t="shared" si="28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3"/>
        <v>0</v>
      </c>
      <c r="AB2125" s="228" t="str">
        <f t="shared" si="28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3"/>
        <v>0</v>
      </c>
      <c r="AB2126" s="228" t="str">
        <f t="shared" si="28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3"/>
        <v>0</v>
      </c>
      <c r="AB2127" s="228" t="str">
        <f t="shared" si="28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3"/>
        <v>0</v>
      </c>
      <c r="AB2128" s="228" t="str">
        <f t="shared" si="28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3"/>
        <v>0</v>
      </c>
      <c r="AB2129" s="228" t="str">
        <f t="shared" si="28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3"/>
        <v>0</v>
      </c>
      <c r="AB2130" s="228" t="str">
        <f t="shared" si="28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3"/>
        <v>0</v>
      </c>
      <c r="AB2131" s="228" t="str">
        <f t="shared" si="28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3"/>
        <v>0</v>
      </c>
      <c r="AB2132" s="228" t="str">
        <f t="shared" si="28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3"/>
        <v>0</v>
      </c>
      <c r="AB2133" s="228" t="str">
        <f t="shared" si="28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3"/>
        <v>0</v>
      </c>
      <c r="AB2134" s="228" t="str">
        <f t="shared" si="28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3"/>
        <v>0</v>
      </c>
      <c r="AB2135" s="228" t="str">
        <f t="shared" si="28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3"/>
        <v>0</v>
      </c>
      <c r="AB2136" s="228" t="str">
        <f t="shared" si="28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3"/>
        <v>0</v>
      </c>
      <c r="AB2137" s="228" t="str">
        <f t="shared" si="28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3"/>
        <v>0</v>
      </c>
      <c r="AB2138" s="228" t="str">
        <f t="shared" si="28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285">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286">IF(AND(C2139="Smelter not listed",OR(LEN(D2139)=0,LEN(E2139)=0)),1,0)</f>
        <v>0</v>
      </c>
      <c r="AB2139" s="228" t="str">
        <f t="shared" ref="AB2139:AB2169" si="287">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86"/>
        <v>0</v>
      </c>
      <c r="AB2140" s="228" t="str">
        <f t="shared" si="287"/>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6"/>
        <v>0</v>
      </c>
      <c r="AB2141" s="228" t="str">
        <f t="shared" si="28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6"/>
        <v>0</v>
      </c>
      <c r="AB2142" s="228" t="str">
        <f t="shared" si="28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6"/>
        <v>0</v>
      </c>
      <c r="AB2143" s="228" t="str">
        <f t="shared" si="28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6"/>
        <v>0</v>
      </c>
      <c r="AB2144" s="228" t="str">
        <f t="shared" si="28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6"/>
        <v>0</v>
      </c>
      <c r="AB2145" s="228" t="str">
        <f t="shared" si="28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6"/>
        <v>0</v>
      </c>
      <c r="AB2146" s="228" t="str">
        <f t="shared" si="28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6"/>
        <v>0</v>
      </c>
      <c r="AB2147" s="228" t="str">
        <f t="shared" si="28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6"/>
        <v>0</v>
      </c>
      <c r="AB2148" s="228" t="str">
        <f t="shared" si="28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6"/>
        <v>0</v>
      </c>
      <c r="AB2149" s="228" t="str">
        <f t="shared" si="28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6"/>
        <v>0</v>
      </c>
      <c r="AB2150" s="228" t="str">
        <f t="shared" si="28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6"/>
        <v>0</v>
      </c>
      <c r="AB2151" s="228" t="str">
        <f t="shared" si="28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6"/>
        <v>0</v>
      </c>
      <c r="AB2152" s="228" t="str">
        <f t="shared" si="28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6"/>
        <v>0</v>
      </c>
      <c r="AB2153" s="228" t="str">
        <f t="shared" si="28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6"/>
        <v>0</v>
      </c>
      <c r="AB2154" s="228" t="str">
        <f t="shared" si="28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6"/>
        <v>0</v>
      </c>
      <c r="AB2155" s="228" t="str">
        <f t="shared" si="28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6"/>
        <v>0</v>
      </c>
      <c r="AB2156" s="228" t="str">
        <f t="shared" si="28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86"/>
        <v>0</v>
      </c>
      <c r="AB2157" s="228" t="str">
        <f t="shared" si="28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86"/>
        <v>0</v>
      </c>
      <c r="AB2158" s="228" t="str">
        <f t="shared" si="28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86"/>
        <v>0</v>
      </c>
      <c r="AB2159" s="228" t="str">
        <f t="shared" si="28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86"/>
        <v>0</v>
      </c>
      <c r="AB2160" s="228" t="str">
        <f t="shared" si="28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86"/>
        <v>0</v>
      </c>
      <c r="AB2161" s="228" t="str">
        <f t="shared" si="28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86"/>
        <v>0</v>
      </c>
      <c r="AB2162" s="228" t="str">
        <f t="shared" si="28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86"/>
        <v>0</v>
      </c>
      <c r="AB2163" s="228" t="str">
        <f t="shared" si="28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86"/>
        <v>0</v>
      </c>
      <c r="AB2164" s="228" t="str">
        <f t="shared" si="28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86"/>
        <v>0</v>
      </c>
      <c r="AB2165" s="228" t="str">
        <f t="shared" si="28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8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86"/>
        <v>0</v>
      </c>
      <c r="AB2166" s="228" t="str">
        <f t="shared" si="28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8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86"/>
        <v>0</v>
      </c>
      <c r="AB2167" s="228" t="str">
        <f t="shared" si="28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8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86"/>
        <v>0</v>
      </c>
      <c r="AB2168" s="228" t="str">
        <f t="shared" si="28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8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86"/>
        <v>0</v>
      </c>
      <c r="AB2169" s="228" t="str">
        <f t="shared" si="28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28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289">IF(AND(C2170="Smelter not listed",OR(LEN(D2170)=0,LEN(E2170)=0)),1,0)</f>
        <v>0</v>
      </c>
      <c r="AB2170" s="228" t="str">
        <f t="shared" ref="AB2170" si="290">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291">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292">IF(AND(C2171="Smelter not listed",OR(LEN(D2171)=0,LEN(E2171)=0)),1,0)</f>
        <v>0</v>
      </c>
      <c r="AB2171" s="228" t="str">
        <f t="shared" ref="AB2171:AB2202" si="293">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2"/>
        <v>0</v>
      </c>
      <c r="AB2172" s="228" t="str">
        <f t="shared" si="293"/>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2"/>
        <v>0</v>
      </c>
      <c r="AB2173" s="228" t="str">
        <f t="shared" si="29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2"/>
        <v>0</v>
      </c>
      <c r="AB2174" s="228" t="str">
        <f t="shared" si="29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2"/>
        <v>0</v>
      </c>
      <c r="AB2175" s="228" t="str">
        <f t="shared" si="29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2"/>
        <v>0</v>
      </c>
      <c r="AB2176" s="228" t="str">
        <f t="shared" si="29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2"/>
        <v>0</v>
      </c>
      <c r="AB2177" s="228" t="str">
        <f t="shared" si="29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2"/>
        <v>0</v>
      </c>
      <c r="AB2178" s="228" t="str">
        <f t="shared" si="29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2"/>
        <v>0</v>
      </c>
      <c r="AB2179" s="228" t="str">
        <f t="shared" si="29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2"/>
        <v>0</v>
      </c>
      <c r="AB2180" s="228" t="str">
        <f t="shared" si="29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2"/>
        <v>0</v>
      </c>
      <c r="AB2181" s="228" t="str">
        <f t="shared" si="29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2"/>
        <v>0</v>
      </c>
      <c r="AB2182" s="228" t="str">
        <f t="shared" si="29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2"/>
        <v>0</v>
      </c>
      <c r="AB2183" s="228" t="str">
        <f t="shared" si="29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2"/>
        <v>0</v>
      </c>
      <c r="AB2184" s="228" t="str">
        <f t="shared" si="29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2"/>
        <v>0</v>
      </c>
      <c r="AB2185" s="228" t="str">
        <f t="shared" si="29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2"/>
        <v>0</v>
      </c>
      <c r="AB2186" s="228" t="str">
        <f t="shared" si="29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2"/>
        <v>0</v>
      </c>
      <c r="AB2187" s="228" t="str">
        <f t="shared" si="29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2"/>
        <v>0</v>
      </c>
      <c r="AB2188" s="228" t="str">
        <f t="shared" si="29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2"/>
        <v>0</v>
      </c>
      <c r="AB2189" s="228" t="str">
        <f t="shared" si="29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2"/>
        <v>0</v>
      </c>
      <c r="AB2190" s="228" t="str">
        <f t="shared" si="29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2"/>
        <v>0</v>
      </c>
      <c r="AB2191" s="228" t="str">
        <f t="shared" si="29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2"/>
        <v>0</v>
      </c>
      <c r="AB2192" s="228" t="str">
        <f t="shared" si="29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2"/>
        <v>0</v>
      </c>
      <c r="AB2193" s="228" t="str">
        <f t="shared" si="29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2"/>
        <v>0</v>
      </c>
      <c r="AB2194" s="228" t="str">
        <f t="shared" si="29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2"/>
        <v>0</v>
      </c>
      <c r="AB2195" s="228" t="str">
        <f t="shared" si="29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2"/>
        <v>0</v>
      </c>
      <c r="AB2196" s="228" t="str">
        <f t="shared" si="29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2"/>
        <v>0</v>
      </c>
      <c r="AB2197" s="228" t="str">
        <f t="shared" si="29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2"/>
        <v>0</v>
      </c>
      <c r="AB2198" s="228" t="str">
        <f t="shared" si="29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2"/>
        <v>0</v>
      </c>
      <c r="AB2199" s="228" t="str">
        <f t="shared" si="29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2"/>
        <v>0</v>
      </c>
      <c r="AB2200" s="228" t="str">
        <f t="shared" si="29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2"/>
        <v>0</v>
      </c>
      <c r="AB2201" s="228" t="str">
        <f t="shared" si="29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2"/>
        <v>0</v>
      </c>
      <c r="AB2202" s="228" t="str">
        <f t="shared" si="29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294">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295">IF(AND(C2203="Smelter not listed",OR(LEN(D2203)=0,LEN(E2203)=0)),1,0)</f>
        <v>0</v>
      </c>
      <c r="AB2203" s="228" t="str">
        <f t="shared" ref="AB2203:AB2233" si="296">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5"/>
        <v>0</v>
      </c>
      <c r="AB2204" s="228" t="str">
        <f t="shared" si="296"/>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5"/>
        <v>0</v>
      </c>
      <c r="AB2205" s="228" t="str">
        <f t="shared" si="29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5"/>
        <v>0</v>
      </c>
      <c r="AB2206" s="228" t="str">
        <f t="shared" si="29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5"/>
        <v>0</v>
      </c>
      <c r="AB2207" s="228" t="str">
        <f t="shared" si="29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5"/>
        <v>0</v>
      </c>
      <c r="AB2208" s="228" t="str">
        <f t="shared" si="29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5"/>
        <v>0</v>
      </c>
      <c r="AB2209" s="228" t="str">
        <f t="shared" si="29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5"/>
        <v>0</v>
      </c>
      <c r="AB2210" s="228" t="str">
        <f t="shared" si="29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5"/>
        <v>0</v>
      </c>
      <c r="AB2211" s="228" t="str">
        <f t="shared" si="29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5"/>
        <v>0</v>
      </c>
      <c r="AB2212" s="228" t="str">
        <f t="shared" si="29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5"/>
        <v>0</v>
      </c>
      <c r="AB2213" s="228" t="str">
        <f t="shared" si="29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5"/>
        <v>0</v>
      </c>
      <c r="AB2214" s="228" t="str">
        <f t="shared" si="29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5"/>
        <v>0</v>
      </c>
      <c r="AB2215" s="228" t="str">
        <f t="shared" si="29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5"/>
        <v>0</v>
      </c>
      <c r="AB2216" s="228" t="str">
        <f t="shared" si="29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5"/>
        <v>0</v>
      </c>
      <c r="AB2217" s="228" t="str">
        <f t="shared" si="29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5"/>
        <v>0</v>
      </c>
      <c r="AB2218" s="228" t="str">
        <f t="shared" si="29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5"/>
        <v>0</v>
      </c>
      <c r="AB2219" s="228" t="str">
        <f t="shared" si="29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5"/>
        <v>0</v>
      </c>
      <c r="AB2220" s="228" t="str">
        <f t="shared" si="29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5"/>
        <v>0</v>
      </c>
      <c r="AB2221" s="228" t="str">
        <f t="shared" si="29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5"/>
        <v>0</v>
      </c>
      <c r="AB2222" s="228" t="str">
        <f t="shared" si="29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5"/>
        <v>0</v>
      </c>
      <c r="AB2223" s="228" t="str">
        <f t="shared" si="29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5"/>
        <v>0</v>
      </c>
      <c r="AB2224" s="228" t="str">
        <f t="shared" si="29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5"/>
        <v>0</v>
      </c>
      <c r="AB2225" s="228" t="str">
        <f t="shared" si="29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5"/>
        <v>0</v>
      </c>
      <c r="AB2226" s="228" t="str">
        <f t="shared" si="29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5"/>
        <v>0</v>
      </c>
      <c r="AB2227" s="228" t="str">
        <f t="shared" si="29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95"/>
        <v>0</v>
      </c>
      <c r="AB2228" s="228" t="str">
        <f t="shared" si="29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95"/>
        <v>0</v>
      </c>
      <c r="AB2229" s="228" t="str">
        <f t="shared" si="29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9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95"/>
        <v>0</v>
      </c>
      <c r="AB2230" s="228" t="str">
        <f t="shared" si="29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9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95"/>
        <v>0</v>
      </c>
      <c r="AB2231" s="228" t="str">
        <f t="shared" si="29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9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95"/>
        <v>0</v>
      </c>
      <c r="AB2232" s="228" t="str">
        <f t="shared" si="29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9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95"/>
        <v>0</v>
      </c>
      <c r="AB2233" s="228" t="str">
        <f t="shared" si="29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29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298">IF(AND(C2234="Smelter not listed",OR(LEN(D2234)=0,LEN(E2234)=0)),1,0)</f>
        <v>0</v>
      </c>
      <c r="AB2234" s="228" t="str">
        <f t="shared" ref="AB2234" si="299">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00">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01">IF(AND(C2235="Smelter not listed",OR(LEN(D2235)=0,LEN(E2235)=0)),1,0)</f>
        <v>0</v>
      </c>
      <c r="AB2235" s="228" t="str">
        <f t="shared" ref="AB2235:AB2266" si="302">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1"/>
        <v>0</v>
      </c>
      <c r="AB2236" s="228" t="str">
        <f t="shared" si="302"/>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1"/>
        <v>0</v>
      </c>
      <c r="AB2237" s="228" t="str">
        <f t="shared" si="30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1"/>
        <v>0</v>
      </c>
      <c r="AB2238" s="228" t="str">
        <f t="shared" si="30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1"/>
        <v>0</v>
      </c>
      <c r="AB2239" s="228" t="str">
        <f t="shared" si="30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1"/>
        <v>0</v>
      </c>
      <c r="AB2240" s="228" t="str">
        <f t="shared" si="30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1"/>
        <v>0</v>
      </c>
      <c r="AB2241" s="228" t="str">
        <f t="shared" si="30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1"/>
        <v>0</v>
      </c>
      <c r="AB2242" s="228" t="str">
        <f t="shared" si="30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1"/>
        <v>0</v>
      </c>
      <c r="AB2243" s="228" t="str">
        <f t="shared" si="30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1"/>
        <v>0</v>
      </c>
      <c r="AB2244" s="228" t="str">
        <f t="shared" si="30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1"/>
        <v>0</v>
      </c>
      <c r="AB2245" s="228" t="str">
        <f t="shared" si="30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1"/>
        <v>0</v>
      </c>
      <c r="AB2246" s="228" t="str">
        <f t="shared" si="30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1"/>
        <v>0</v>
      </c>
      <c r="AB2247" s="228" t="str">
        <f t="shared" si="30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1"/>
        <v>0</v>
      </c>
      <c r="AB2248" s="228" t="str">
        <f t="shared" si="30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1"/>
        <v>0</v>
      </c>
      <c r="AB2249" s="228" t="str">
        <f t="shared" si="30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1"/>
        <v>0</v>
      </c>
      <c r="AB2250" s="228" t="str">
        <f t="shared" si="30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1"/>
        <v>0</v>
      </c>
      <c r="AB2251" s="228" t="str">
        <f t="shared" si="30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1"/>
        <v>0</v>
      </c>
      <c r="AB2252" s="228" t="str">
        <f t="shared" si="30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1"/>
        <v>0</v>
      </c>
      <c r="AB2253" s="228" t="str">
        <f t="shared" si="30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1"/>
        <v>0</v>
      </c>
      <c r="AB2254" s="228" t="str">
        <f t="shared" si="30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1"/>
        <v>0</v>
      </c>
      <c r="AB2255" s="228" t="str">
        <f t="shared" si="30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1"/>
        <v>0</v>
      </c>
      <c r="AB2256" s="228" t="str">
        <f t="shared" si="30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1"/>
        <v>0</v>
      </c>
      <c r="AB2257" s="228" t="str">
        <f t="shared" si="30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1"/>
        <v>0</v>
      </c>
      <c r="AB2258" s="228" t="str">
        <f t="shared" si="30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1"/>
        <v>0</v>
      </c>
      <c r="AB2259" s="228" t="str">
        <f t="shared" si="30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1"/>
        <v>0</v>
      </c>
      <c r="AB2260" s="228" t="str">
        <f t="shared" si="30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1"/>
        <v>0</v>
      </c>
      <c r="AB2261" s="228" t="str">
        <f t="shared" si="30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1"/>
        <v>0</v>
      </c>
      <c r="AB2262" s="228" t="str">
        <f t="shared" si="30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1"/>
        <v>0</v>
      </c>
      <c r="AB2263" s="228" t="str">
        <f t="shared" si="30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1"/>
        <v>0</v>
      </c>
      <c r="AB2264" s="228" t="str">
        <f t="shared" si="30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1"/>
        <v>0</v>
      </c>
      <c r="AB2265" s="228" t="str">
        <f t="shared" si="30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1"/>
        <v>0</v>
      </c>
      <c r="AB2266" s="228" t="str">
        <f t="shared" si="30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03">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04">IF(AND(C2267="Smelter not listed",OR(LEN(D2267)=0,LEN(E2267)=0)),1,0)</f>
        <v>0</v>
      </c>
      <c r="AB2267" s="228" t="str">
        <f t="shared" ref="AB2267:AB2297" si="305">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4"/>
        <v>0</v>
      </c>
      <c r="AB2268" s="228" t="str">
        <f t="shared" si="305"/>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4"/>
        <v>0</v>
      </c>
      <c r="AB2269" s="228" t="str">
        <f t="shared" si="30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4"/>
        <v>0</v>
      </c>
      <c r="AB2270" s="228" t="str">
        <f t="shared" si="30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4"/>
        <v>0</v>
      </c>
      <c r="AB2271" s="228" t="str">
        <f t="shared" si="30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4"/>
        <v>0</v>
      </c>
      <c r="AB2272" s="228" t="str">
        <f t="shared" si="30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4"/>
        <v>0</v>
      </c>
      <c r="AB2273" s="228" t="str">
        <f t="shared" si="30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4"/>
        <v>0</v>
      </c>
      <c r="AB2274" s="228" t="str">
        <f t="shared" si="30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4"/>
        <v>0</v>
      </c>
      <c r="AB2275" s="228" t="str">
        <f t="shared" si="30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4"/>
        <v>0</v>
      </c>
      <c r="AB2276" s="228" t="str">
        <f t="shared" si="30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4"/>
        <v>0</v>
      </c>
      <c r="AB2277" s="228" t="str">
        <f t="shared" si="30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4"/>
        <v>0</v>
      </c>
      <c r="AB2278" s="228" t="str">
        <f t="shared" si="30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4"/>
        <v>0</v>
      </c>
      <c r="AB2279" s="228" t="str">
        <f t="shared" si="30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4"/>
        <v>0</v>
      </c>
      <c r="AB2280" s="228" t="str">
        <f t="shared" si="30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4"/>
        <v>0</v>
      </c>
      <c r="AB2281" s="228" t="str">
        <f t="shared" si="30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4"/>
        <v>0</v>
      </c>
      <c r="AB2282" s="228" t="str">
        <f t="shared" si="30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4"/>
        <v>0</v>
      </c>
      <c r="AB2283" s="228" t="str">
        <f t="shared" si="30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4"/>
        <v>0</v>
      </c>
      <c r="AB2284" s="228" t="str">
        <f t="shared" si="30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4"/>
        <v>0</v>
      </c>
      <c r="AB2285" s="228" t="str">
        <f t="shared" si="30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4"/>
        <v>0</v>
      </c>
      <c r="AB2286" s="228" t="str">
        <f t="shared" si="30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4"/>
        <v>0</v>
      </c>
      <c r="AB2287" s="228" t="str">
        <f t="shared" si="30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4"/>
        <v>0</v>
      </c>
      <c r="AB2288" s="228" t="str">
        <f t="shared" si="30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4"/>
        <v>0</v>
      </c>
      <c r="AB2289" s="228" t="str">
        <f t="shared" si="30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4"/>
        <v>0</v>
      </c>
      <c r="AB2290" s="228" t="str">
        <f t="shared" si="30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4"/>
        <v>0</v>
      </c>
      <c r="AB2291" s="228" t="str">
        <f t="shared" si="30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04"/>
        <v>0</v>
      </c>
      <c r="AB2292" s="228" t="str">
        <f t="shared" si="30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04"/>
        <v>0</v>
      </c>
      <c r="AB2293" s="228" t="str">
        <f t="shared" si="30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04"/>
        <v>0</v>
      </c>
      <c r="AB2294" s="228" t="str">
        <f t="shared" si="30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04"/>
        <v>0</v>
      </c>
      <c r="AB2295" s="228" t="str">
        <f t="shared" si="30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04"/>
        <v>0</v>
      </c>
      <c r="AB2296" s="228" t="str">
        <f t="shared" si="30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0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04"/>
        <v>0</v>
      </c>
      <c r="AB2297" s="228" t="str">
        <f t="shared" si="30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0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07">IF(AND(C2298="Smelter not listed",OR(LEN(D2298)=0,LEN(E2298)=0)),1,0)</f>
        <v>0</v>
      </c>
      <c r="AB2298" s="228" t="str">
        <f t="shared" ref="AB2298" si="308">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09">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10">IF(AND(C2299="Smelter not listed",OR(LEN(D2299)=0,LEN(E2299)=0)),1,0)</f>
        <v>0</v>
      </c>
      <c r="AB2299" s="228" t="str">
        <f t="shared" ref="AB2299:AB2330" si="311">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0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0"/>
        <v>0</v>
      </c>
      <c r="AB2300" s="228" t="str">
        <f t="shared" si="311"/>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0"/>
        <v>0</v>
      </c>
      <c r="AB2301" s="228" t="str">
        <f t="shared" si="31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0"/>
        <v>0</v>
      </c>
      <c r="AB2302" s="228" t="str">
        <f t="shared" si="31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0"/>
        <v>0</v>
      </c>
      <c r="AB2303" s="228" t="str">
        <f t="shared" si="31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0"/>
        <v>0</v>
      </c>
      <c r="AB2304" s="228" t="str">
        <f t="shared" si="31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0"/>
        <v>0</v>
      </c>
      <c r="AB2305" s="228" t="str">
        <f t="shared" si="31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0"/>
        <v>0</v>
      </c>
      <c r="AB2306" s="228" t="str">
        <f t="shared" si="31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0"/>
        <v>0</v>
      </c>
      <c r="AB2307" s="228" t="str">
        <f t="shared" si="31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0"/>
        <v>0</v>
      </c>
      <c r="AB2308" s="228" t="str">
        <f t="shared" si="31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0"/>
        <v>0</v>
      </c>
      <c r="AB2309" s="228" t="str">
        <f t="shared" si="31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0"/>
        <v>0</v>
      </c>
      <c r="AB2310" s="228" t="str">
        <f t="shared" si="31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0"/>
        <v>0</v>
      </c>
      <c r="AB2311" s="228" t="str">
        <f t="shared" si="31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0"/>
        <v>0</v>
      </c>
      <c r="AB2312" s="228" t="str">
        <f t="shared" si="31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0"/>
        <v>0</v>
      </c>
      <c r="AB2313" s="228" t="str">
        <f t="shared" si="31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0"/>
        <v>0</v>
      </c>
      <c r="AB2314" s="228" t="str">
        <f t="shared" si="31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0"/>
        <v>0</v>
      </c>
      <c r="AB2315" s="228" t="str">
        <f t="shared" si="31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0"/>
        <v>0</v>
      </c>
      <c r="AB2316" s="228" t="str">
        <f t="shared" si="31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0"/>
        <v>0</v>
      </c>
      <c r="AB2317" s="228" t="str">
        <f t="shared" si="31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0"/>
        <v>0</v>
      </c>
      <c r="AB2318" s="228" t="str">
        <f t="shared" si="31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0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0"/>
        <v>0</v>
      </c>
      <c r="AB2319" s="228" t="str">
        <f t="shared" si="31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0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0"/>
        <v>0</v>
      </c>
      <c r="AB2320" s="228" t="str">
        <f t="shared" si="31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0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0"/>
        <v>0</v>
      </c>
      <c r="AB2321" s="228" t="str">
        <f t="shared" si="31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0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0"/>
        <v>0</v>
      </c>
      <c r="AB2322" s="228" t="str">
        <f t="shared" si="31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0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0"/>
        <v>0</v>
      </c>
      <c r="AB2323" s="228" t="str">
        <f t="shared" si="31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0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0"/>
        <v>0</v>
      </c>
      <c r="AB2324" s="228" t="str">
        <f t="shared" si="31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0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0"/>
        <v>0</v>
      </c>
      <c r="AB2325" s="228" t="str">
        <f t="shared" si="31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0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0"/>
        <v>0</v>
      </c>
      <c r="AB2326" s="228" t="str">
        <f t="shared" si="31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0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0"/>
        <v>0</v>
      </c>
      <c r="AB2327" s="228" t="str">
        <f t="shared" si="31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0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0"/>
        <v>0</v>
      </c>
      <c r="AB2328" s="228" t="str">
        <f t="shared" si="31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0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0"/>
        <v>0</v>
      </c>
      <c r="AB2329" s="228" t="str">
        <f t="shared" si="31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0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0"/>
        <v>0</v>
      </c>
      <c r="AB2330" s="228" t="str">
        <f t="shared" si="31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12">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13">IF(AND(C2331="Smelter not listed",OR(LEN(D2331)=0,LEN(E2331)=0)),1,0)</f>
        <v>0</v>
      </c>
      <c r="AB2331" s="228" t="str">
        <f t="shared" ref="AB2331:AB2361" si="314">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3"/>
        <v>0</v>
      </c>
      <c r="AB2332" s="228" t="str">
        <f t="shared" si="314"/>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3"/>
        <v>0</v>
      </c>
      <c r="AB2333" s="228" t="str">
        <f t="shared" si="31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3"/>
        <v>0</v>
      </c>
      <c r="AB2334" s="228" t="str">
        <f t="shared" si="31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3"/>
        <v>0</v>
      </c>
      <c r="AB2335" s="228" t="str">
        <f t="shared" si="31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3"/>
        <v>0</v>
      </c>
      <c r="AB2336" s="228" t="str">
        <f t="shared" si="31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3"/>
        <v>0</v>
      </c>
      <c r="AB2337" s="228" t="str">
        <f t="shared" si="31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3"/>
        <v>0</v>
      </c>
      <c r="AB2338" s="228" t="str">
        <f t="shared" si="31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3"/>
        <v>0</v>
      </c>
      <c r="AB2339" s="228" t="str">
        <f t="shared" si="31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3"/>
        <v>0</v>
      </c>
      <c r="AB2340" s="228" t="str">
        <f t="shared" si="31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3"/>
        <v>0</v>
      </c>
      <c r="AB2341" s="228" t="str">
        <f t="shared" si="31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3"/>
        <v>0</v>
      </c>
      <c r="AB2342" s="228" t="str">
        <f t="shared" si="31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3"/>
        <v>0</v>
      </c>
      <c r="AB2343" s="228" t="str">
        <f t="shared" si="31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3"/>
        <v>0</v>
      </c>
      <c r="AB2344" s="228" t="str">
        <f t="shared" si="31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3"/>
        <v>0</v>
      </c>
      <c r="AB2345" s="228" t="str">
        <f t="shared" si="31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3"/>
        <v>0</v>
      </c>
      <c r="AB2346" s="228" t="str">
        <f t="shared" si="31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3"/>
        <v>0</v>
      </c>
      <c r="AB2347" s="228" t="str">
        <f t="shared" si="31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3"/>
        <v>0</v>
      </c>
      <c r="AB2348" s="228" t="str">
        <f t="shared" si="31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3"/>
        <v>0</v>
      </c>
      <c r="AB2349" s="228" t="str">
        <f t="shared" si="31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3"/>
        <v>0</v>
      </c>
      <c r="AB2350" s="228" t="str">
        <f t="shared" si="31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3"/>
        <v>0</v>
      </c>
      <c r="AB2351" s="228" t="str">
        <f t="shared" si="31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3"/>
        <v>0</v>
      </c>
      <c r="AB2352" s="228" t="str">
        <f t="shared" si="31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3"/>
        <v>0</v>
      </c>
      <c r="AB2353" s="228" t="str">
        <f t="shared" si="31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3"/>
        <v>0</v>
      </c>
      <c r="AB2354" s="228" t="str">
        <f t="shared" si="31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3"/>
        <v>0</v>
      </c>
      <c r="AB2355" s="228" t="str">
        <f t="shared" si="31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3"/>
        <v>0</v>
      </c>
      <c r="AB2356" s="228" t="str">
        <f t="shared" si="31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3"/>
        <v>0</v>
      </c>
      <c r="AB2357" s="228" t="str">
        <f t="shared" si="31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3"/>
        <v>0</v>
      </c>
      <c r="AB2358" s="228" t="str">
        <f t="shared" si="31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1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13"/>
        <v>0</v>
      </c>
      <c r="AB2359" s="228" t="str">
        <f t="shared" si="31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13"/>
        <v>0</v>
      </c>
      <c r="AB2360" s="228" t="str">
        <f t="shared" si="31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1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13"/>
        <v>0</v>
      </c>
      <c r="AB2361" s="228" t="str">
        <f t="shared" si="31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1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16">IF(AND(C2362="Smelter not listed",OR(LEN(D2362)=0,LEN(E2362)=0)),1,0)</f>
        <v>0</v>
      </c>
      <c r="AB2362" s="228" t="str">
        <f t="shared" ref="AB2362" si="317">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18">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19">IF(AND(C2363="Smelter not listed",OR(LEN(D2363)=0,LEN(E2363)=0)),1,0)</f>
        <v>0</v>
      </c>
      <c r="AB2363" s="228" t="str">
        <f t="shared" ref="AB2363:AB2394" si="320">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1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19"/>
        <v>0</v>
      </c>
      <c r="AB2364" s="228" t="str">
        <f t="shared" si="320"/>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19"/>
        <v>0</v>
      </c>
      <c r="AB2365" s="228" t="str">
        <f t="shared" si="32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19"/>
        <v>0</v>
      </c>
      <c r="AB2366" s="228" t="str">
        <f t="shared" si="32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19"/>
        <v>0</v>
      </c>
      <c r="AB2367" s="228" t="str">
        <f t="shared" si="32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19"/>
        <v>0</v>
      </c>
      <c r="AB2368" s="228" t="str">
        <f t="shared" si="32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19"/>
        <v>0</v>
      </c>
      <c r="AB2369" s="228" t="str">
        <f t="shared" si="32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19"/>
        <v>0</v>
      </c>
      <c r="AB2370" s="228" t="str">
        <f t="shared" si="32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19"/>
        <v>0</v>
      </c>
      <c r="AB2371" s="228" t="str">
        <f t="shared" si="32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19"/>
        <v>0</v>
      </c>
      <c r="AB2372" s="228" t="str">
        <f t="shared" si="32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19"/>
        <v>0</v>
      </c>
      <c r="AB2373" s="228" t="str">
        <f t="shared" si="32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19"/>
        <v>0</v>
      </c>
      <c r="AB2374" s="228" t="str">
        <f t="shared" si="32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19"/>
        <v>0</v>
      </c>
      <c r="AB2375" s="228" t="str">
        <f t="shared" si="32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19"/>
        <v>0</v>
      </c>
      <c r="AB2376" s="228" t="str">
        <f t="shared" si="32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19"/>
        <v>0</v>
      </c>
      <c r="AB2377" s="228" t="str">
        <f t="shared" si="32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19"/>
        <v>0</v>
      </c>
      <c r="AB2378" s="228" t="str">
        <f t="shared" si="32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19"/>
        <v>0</v>
      </c>
      <c r="AB2379" s="228" t="str">
        <f t="shared" si="32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19"/>
        <v>0</v>
      </c>
      <c r="AB2380" s="228" t="str">
        <f t="shared" si="32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19"/>
        <v>0</v>
      </c>
      <c r="AB2381" s="228" t="str">
        <f t="shared" si="32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19"/>
        <v>0</v>
      </c>
      <c r="AB2382" s="228" t="str">
        <f t="shared" si="32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19"/>
        <v>0</v>
      </c>
      <c r="AB2383" s="228" t="str">
        <f t="shared" si="32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19"/>
        <v>0</v>
      </c>
      <c r="AB2384" s="228" t="str">
        <f t="shared" si="32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1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19"/>
        <v>0</v>
      </c>
      <c r="AB2385" s="228" t="str">
        <f t="shared" si="32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1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19"/>
        <v>0</v>
      </c>
      <c r="AB2386" s="228" t="str">
        <f t="shared" si="32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1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19"/>
        <v>0</v>
      </c>
      <c r="AB2387" s="228" t="str">
        <f t="shared" si="32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1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19"/>
        <v>0</v>
      </c>
      <c r="AB2388" s="228" t="str">
        <f t="shared" si="32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1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19"/>
        <v>0</v>
      </c>
      <c r="AB2389" s="228" t="str">
        <f t="shared" si="32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1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19"/>
        <v>0</v>
      </c>
      <c r="AB2390" s="228" t="str">
        <f t="shared" si="32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1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19"/>
        <v>0</v>
      </c>
      <c r="AB2391" s="228" t="str">
        <f t="shared" si="32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1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19"/>
        <v>0</v>
      </c>
      <c r="AB2392" s="228" t="str">
        <f t="shared" si="32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1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19"/>
        <v>0</v>
      </c>
      <c r="AB2393" s="228" t="str">
        <f t="shared" si="32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1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19"/>
        <v>0</v>
      </c>
      <c r="AB2394" s="228" t="str">
        <f t="shared" si="32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21">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22">IF(AND(C2395="Smelter not listed",OR(LEN(D2395)=0,LEN(E2395)=0)),1,0)</f>
        <v>0</v>
      </c>
      <c r="AB2395" s="228" t="str">
        <f t="shared" ref="AB2395:AB2425" si="323">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2"/>
        <v>0</v>
      </c>
      <c r="AB2396" s="228" t="str">
        <f t="shared" si="323"/>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2"/>
        <v>0</v>
      </c>
      <c r="AB2397" s="228" t="str">
        <f t="shared" si="32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2"/>
        <v>0</v>
      </c>
      <c r="AB2398" s="228" t="str">
        <f t="shared" si="32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2"/>
        <v>0</v>
      </c>
      <c r="AB2399" s="228" t="str">
        <f t="shared" si="32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2"/>
        <v>0</v>
      </c>
      <c r="AB2400" s="228" t="str">
        <f t="shared" si="32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2"/>
        <v>0</v>
      </c>
      <c r="AB2401" s="228" t="str">
        <f t="shared" si="32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2"/>
        <v>0</v>
      </c>
      <c r="AB2402" s="228" t="str">
        <f t="shared" si="32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2"/>
        <v>0</v>
      </c>
      <c r="AB2403" s="228" t="str">
        <f t="shared" si="32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2"/>
        <v>0</v>
      </c>
      <c r="AB2404" s="228" t="str">
        <f t="shared" si="32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2"/>
        <v>0</v>
      </c>
      <c r="AB2405" s="228" t="str">
        <f t="shared" si="32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2"/>
        <v>0</v>
      </c>
      <c r="AB2406" s="228" t="str">
        <f t="shared" si="32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2"/>
        <v>0</v>
      </c>
      <c r="AB2407" s="228" t="str">
        <f t="shared" si="32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2"/>
        <v>0</v>
      </c>
      <c r="AB2408" s="228" t="str">
        <f t="shared" si="32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2"/>
        <v>0</v>
      </c>
      <c r="AB2409" s="228" t="str">
        <f t="shared" si="32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2"/>
        <v>0</v>
      </c>
      <c r="AB2410" s="228" t="str">
        <f t="shared" si="32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2"/>
        <v>0</v>
      </c>
      <c r="AB2411" s="228" t="str">
        <f t="shared" si="32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2"/>
        <v>0</v>
      </c>
      <c r="AB2412" s="228" t="str">
        <f t="shared" si="32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2"/>
        <v>0</v>
      </c>
      <c r="AB2413" s="228" t="str">
        <f t="shared" si="32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2"/>
        <v>0</v>
      </c>
      <c r="AB2414" s="228" t="str">
        <f t="shared" si="32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2"/>
        <v>0</v>
      </c>
      <c r="AB2415" s="228" t="str">
        <f t="shared" si="32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2"/>
        <v>0</v>
      </c>
      <c r="AB2416" s="228" t="str">
        <f t="shared" si="32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2"/>
        <v>0</v>
      </c>
      <c r="AB2417" s="228" t="str">
        <f t="shared" si="32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2"/>
        <v>0</v>
      </c>
      <c r="AB2418" s="228" t="str">
        <f t="shared" si="32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2"/>
        <v>0</v>
      </c>
      <c r="AB2419" s="228" t="str">
        <f t="shared" si="32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22"/>
        <v>0</v>
      </c>
      <c r="AB2420" s="228" t="str">
        <f t="shared" si="32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22"/>
        <v>0</v>
      </c>
      <c r="AB2421" s="228" t="str">
        <f t="shared" si="32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22"/>
        <v>0</v>
      </c>
      <c r="AB2422" s="228" t="str">
        <f t="shared" si="32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22"/>
        <v>0</v>
      </c>
      <c r="AB2423" s="228" t="str">
        <f t="shared" si="32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22"/>
        <v>0</v>
      </c>
      <c r="AB2424" s="228" t="str">
        <f t="shared" si="32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22"/>
        <v>0</v>
      </c>
      <c r="AB2425" s="228" t="str">
        <f t="shared" si="32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2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25">IF(AND(C2426="Smelter not listed",OR(LEN(D2426)=0,LEN(E2426)=0)),1,0)</f>
        <v>0</v>
      </c>
      <c r="AB2426" s="228" t="str">
        <f t="shared" ref="AB2426" si="326">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27">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28">IF(AND(C2427="Smelter not listed",OR(LEN(D2427)=0,LEN(E2427)=0)),1,0)</f>
        <v>0</v>
      </c>
      <c r="AB2427" s="228" t="str">
        <f t="shared" ref="AB2427:AB2458" si="329">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27"/>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28"/>
        <v>0</v>
      </c>
      <c r="AB2428" s="228" t="str">
        <f t="shared" si="329"/>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8"/>
        <v>0</v>
      </c>
      <c r="AB2429" s="228" t="str">
        <f t="shared" si="32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8"/>
        <v>0</v>
      </c>
      <c r="AB2430" s="228" t="str">
        <f t="shared" si="32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8"/>
        <v>0</v>
      </c>
      <c r="AB2431" s="228" t="str">
        <f t="shared" si="32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8"/>
        <v>0</v>
      </c>
      <c r="AB2432" s="228" t="str">
        <f t="shared" si="32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8"/>
        <v>0</v>
      </c>
      <c r="AB2433" s="228" t="str">
        <f t="shared" si="32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8"/>
        <v>0</v>
      </c>
      <c r="AB2434" s="228" t="str">
        <f t="shared" si="32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8"/>
        <v>0</v>
      </c>
      <c r="AB2435" s="228" t="str">
        <f t="shared" si="32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8"/>
        <v>0</v>
      </c>
      <c r="AB2436" s="228" t="str">
        <f t="shared" si="32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8"/>
        <v>0</v>
      </c>
      <c r="AB2437" s="228" t="str">
        <f t="shared" si="32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8"/>
        <v>0</v>
      </c>
      <c r="AB2438" s="228" t="str">
        <f t="shared" si="32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8"/>
        <v>0</v>
      </c>
      <c r="AB2439" s="228" t="str">
        <f t="shared" si="329"/>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8"/>
        <v>0</v>
      </c>
      <c r="AB2440" s="228" t="str">
        <f t="shared" si="32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8"/>
        <v>0</v>
      </c>
      <c r="AB2441" s="228" t="str">
        <f t="shared" si="32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8"/>
        <v>0</v>
      </c>
      <c r="AB2442" s="228" t="str">
        <f t="shared" si="32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8"/>
        <v>0</v>
      </c>
      <c r="AB2443" s="228" t="str">
        <f t="shared" si="32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8"/>
        <v>0</v>
      </c>
      <c r="AB2444" s="228" t="str">
        <f t="shared" si="32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8"/>
        <v>0</v>
      </c>
      <c r="AB2445" s="228" t="str">
        <f t="shared" si="32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28"/>
        <v>0</v>
      </c>
      <c r="AB2446" s="228" t="str">
        <f t="shared" si="32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28"/>
        <v>0</v>
      </c>
      <c r="AB2447" s="228" t="str">
        <f t="shared" si="32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28"/>
        <v>0</v>
      </c>
      <c r="AB2448" s="228" t="str">
        <f t="shared" si="32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28"/>
        <v>0</v>
      </c>
      <c r="AB2449" s="228" t="str">
        <f t="shared" si="32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28"/>
        <v>0</v>
      </c>
      <c r="AB2450" s="228" t="str">
        <f t="shared" si="32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28"/>
        <v>0</v>
      </c>
      <c r="AB2451" s="228" t="str">
        <f t="shared" si="32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2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28"/>
        <v>0</v>
      </c>
      <c r="AB2452" s="228" t="str">
        <f t="shared" si="32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2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28"/>
        <v>0</v>
      </c>
      <c r="AB2453" s="228" t="str">
        <f t="shared" si="32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2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28"/>
        <v>0</v>
      </c>
      <c r="AB2454" s="228" t="str">
        <f t="shared" si="32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2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28"/>
        <v>0</v>
      </c>
      <c r="AB2455" s="228" t="str">
        <f t="shared" si="32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2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28"/>
        <v>0</v>
      </c>
      <c r="AB2456" s="228" t="str">
        <f t="shared" si="32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2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28"/>
        <v>0</v>
      </c>
      <c r="AB2457" s="228" t="str">
        <f t="shared" si="32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2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28"/>
        <v>0</v>
      </c>
      <c r="AB2458" s="228" t="str">
        <f t="shared" si="32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30">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31">IF(AND(C2459="Smelter not listed",OR(LEN(D2459)=0,LEN(E2459)=0)),1,0)</f>
        <v>0</v>
      </c>
      <c r="AB2459" s="228" t="str">
        <f t="shared" ref="AB2459:AB2489" si="332">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0"/>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1"/>
        <v>0</v>
      </c>
      <c r="AB2460" s="228" t="str">
        <f t="shared" si="332"/>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1"/>
        <v>0</v>
      </c>
      <c r="AB2461" s="228" t="str">
        <f t="shared" si="332"/>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1"/>
        <v>0</v>
      </c>
      <c r="AB2462" s="228" t="str">
        <f t="shared" si="332"/>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1"/>
        <v>0</v>
      </c>
      <c r="AB2463" s="228" t="str">
        <f t="shared" si="332"/>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1"/>
        <v>0</v>
      </c>
      <c r="AB2464" s="228" t="str">
        <f t="shared" si="332"/>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1"/>
        <v>0</v>
      </c>
      <c r="AB2465" s="228" t="str">
        <f t="shared" si="332"/>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1"/>
        <v>0</v>
      </c>
      <c r="AB2466" s="228" t="str">
        <f t="shared" si="332"/>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1"/>
        <v>0</v>
      </c>
      <c r="AB2467" s="228" t="str">
        <f t="shared" si="332"/>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1"/>
        <v>0</v>
      </c>
      <c r="AB2468" s="228" t="str">
        <f t="shared" si="332"/>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1"/>
        <v>0</v>
      </c>
      <c r="AB2469" s="228" t="str">
        <f t="shared" si="332"/>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1"/>
        <v>0</v>
      </c>
      <c r="AB2470" s="228" t="str">
        <f t="shared" si="332"/>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1"/>
        <v>0</v>
      </c>
      <c r="AB2471" s="228" t="str">
        <f t="shared" si="332"/>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1"/>
        <v>0</v>
      </c>
      <c r="AB2472" s="228" t="str">
        <f t="shared" si="332"/>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1"/>
        <v>0</v>
      </c>
      <c r="AB2473" s="228" t="str">
        <f t="shared" si="332"/>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1"/>
        <v>0</v>
      </c>
      <c r="AB2474" s="228" t="str">
        <f t="shared" si="332"/>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1"/>
        <v>0</v>
      </c>
      <c r="AB2475" s="228" t="str">
        <f t="shared" si="332"/>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1"/>
        <v>0</v>
      </c>
      <c r="AB2476" s="228" t="str">
        <f t="shared" si="332"/>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1"/>
        <v>0</v>
      </c>
      <c r="AB2477" s="228" t="str">
        <f t="shared" si="332"/>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1"/>
        <v>0</v>
      </c>
      <c r="AB2478" s="228" t="str">
        <f t="shared" si="332"/>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1"/>
        <v>0</v>
      </c>
      <c r="AB2479" s="228" t="str">
        <f t="shared" si="332"/>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1"/>
        <v>0</v>
      </c>
      <c r="AB2480" s="228" t="str">
        <f t="shared" si="332"/>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1"/>
        <v>0</v>
      </c>
      <c r="AB2481" s="228" t="str">
        <f t="shared" si="332"/>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31"/>
        <v>0</v>
      </c>
      <c r="AB2482" s="228" t="str">
        <f t="shared" si="332"/>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31"/>
        <v>0</v>
      </c>
      <c r="AB2483" s="228" t="str">
        <f t="shared" si="332"/>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0"/>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31"/>
        <v>0</v>
      </c>
      <c r="AB2484" s="228" t="str">
        <f t="shared" si="332"/>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31"/>
        <v>0</v>
      </c>
      <c r="AB2485" s="228" t="str">
        <f t="shared" si="332"/>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0"/>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31"/>
        <v>0</v>
      </c>
      <c r="AB2486" s="228" t="str">
        <f t="shared" si="332"/>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0"/>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31"/>
        <v>0</v>
      </c>
      <c r="AB2487" s="228" t="str">
        <f t="shared" si="332"/>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3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31"/>
        <v>0</v>
      </c>
      <c r="AB2488" s="228" t="str">
        <f t="shared" si="332"/>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3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31"/>
        <v>0</v>
      </c>
      <c r="AB2489" s="228" t="str">
        <f t="shared" si="332"/>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3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31"/>
        <v>0</v>
      </c>
      <c r="AB2490" s="228" t="str">
        <f t="shared" ref="AB2490" si="334">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31"/>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35">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36">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36"/>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36"/>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36"/>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36"/>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36"/>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36"/>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36"/>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36"/>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36"/>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36"/>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4EFD9E6-0E14-485A-BD2C-611D122DB273}"/>
    </customSheetView>
  </customSheetViews>
  <mergeCells count="3">
    <mergeCell ref="J2:O2"/>
    <mergeCell ref="B3:E3"/>
    <mergeCell ref="G3:I3"/>
  </mergeCells>
  <conditionalFormatting sqref="A5:A214">
    <cfRule type="expression" dxfId="38" priority="407" stopIfTrue="1">
      <formula>IF(AND(B5&lt;&gt;"",A5=""),TRUE)</formula>
    </cfRule>
  </conditionalFormatting>
  <conditionalFormatting sqref="B5:B214">
    <cfRule type="expression" dxfId="35" priority="369" stopIfTrue="1">
      <formula>IF(B5="",TRUE)</formula>
    </cfRule>
    <cfRule type="expression" dxfId="34" priority="370" stopIfTrue="1">
      <formula>IF(AND(COUNTIF(MetalSmelter,B5&amp;A5)=0,LEN(A5)&gt;0),TRUE,FALSE)</formula>
    </cfRule>
  </conditionalFormatting>
  <conditionalFormatting sqref="B216:B2503">
    <cfRule type="expression" dxfId="33" priority="1" stopIfTrue="1">
      <formula>IF(B216="",TRUE)</formula>
    </cfRule>
    <cfRule type="expression" dxfId="32" priority="2" stopIfTrue="1">
      <formula>IF(AND(COUNTIF(MetalSmelter,B216&amp;C216)=0,LEN(C216)&gt;0),TRUE,FALSE)</formula>
    </cfRule>
  </conditionalFormatting>
  <conditionalFormatting sqref="C5">
    <cfRule type="expression" dxfId="30" priority="404" stopIfTrue="1">
      <formula>IF(AND(#REF!&lt;&gt;"",C5=""),TRUE)</formula>
    </cfRule>
  </conditionalFormatting>
  <conditionalFormatting sqref="C216:C2503">
    <cfRule type="expression" dxfId="27" priority="9" stopIfTrue="1">
      <formula>IF(AND(B216&lt;&gt;"",C216=""),TRUE)</formula>
    </cfRule>
  </conditionalFormatting>
  <conditionalFormatting sqref="D5 D216:D2503">
    <cfRule type="expression" dxfId="26" priority="13" stopIfTrue="1">
      <formula>IF(AND(LEN($C5)&gt;0,AND($C5&lt;&gt;"Smelter Not Listed",ISBLANK($D5))),1,0)</formula>
    </cfRule>
    <cfRule type="expression" dxfId="25" priority="20" stopIfTrue="1">
      <formula>IF(AND(D5="",$C5=$X$4),TRUE)</formula>
    </cfRule>
    <cfRule type="expression" dxfId="24" priority="21" stopIfTrue="1">
      <formula>IF(FIND("!",D5),TRUE)</formula>
    </cfRule>
  </conditionalFormatting>
  <conditionalFormatting sqref="D6:D93 D95:D215">
    <cfRule type="expression" dxfId="23" priority="386" stopIfTrue="1">
      <formula>IF(FIND("!",D6),TRUE)</formula>
    </cfRule>
    <cfRule type="expression" dxfId="22" priority="384" stopIfTrue="1">
      <formula>IF(AND(LEN($A5)&gt;0,AND($A5&lt;&gt;"Smelter Not Listed",ISBLANK($D6))),1,0)</formula>
    </cfRule>
    <cfRule type="expression" dxfId="21" priority="385" stopIfTrue="1">
      <formula>IF(AND(D6="",$A5=$X$4),TRUE)</formula>
    </cfRule>
  </conditionalFormatting>
  <conditionalFormatting sqref="D94">
    <cfRule type="expression" dxfId="20" priority="424" stopIfTrue="1">
      <formula>IF(AND(LEN(#REF!)&gt;0,AND(#REF!&lt;&gt;"Smelter Not Listed",ISBLANK($D94))),1,0)</formula>
    </cfRule>
    <cfRule type="expression" dxfId="19" priority="425" stopIfTrue="1">
      <formula>IF(AND(D94="",#REF!=$X$4),TRUE)</formula>
    </cfRule>
    <cfRule type="expression" dxfId="18" priority="426" stopIfTrue="1">
      <formula>IF(FIND("!",D94),TRUE)</formula>
    </cfRule>
  </conditionalFormatting>
  <conditionalFormatting sqref="E5:E213">
    <cfRule type="expression" dxfId="17" priority="402" stopIfTrue="1">
      <formula>IF(AND(LEN(#REF!)&gt;0,#REF!&lt;&gt;$E5),TRUE,FALSE)</formula>
    </cfRule>
  </conditionalFormatting>
  <conditionalFormatting sqref="E214">
    <cfRule type="expression" dxfId="16" priority="365" stopIfTrue="1">
      <formula>IF(AND(LEN($A215)&gt;0,$A215&lt;&gt;$E214),TRUE,FALSE)</formula>
    </cfRule>
  </conditionalFormatting>
  <conditionalFormatting sqref="F5">
    <cfRule type="expression" dxfId="15" priority="398" stopIfTrue="1">
      <formula>IF(AND(LEN(#REF!)&gt;0,#REF!&lt;&gt;$F5),TRUE,FALSE)</formula>
    </cfRule>
  </conditionalFormatting>
  <conditionalFormatting sqref="F216:F2503">
    <cfRule type="expression" dxfId="14" priority="5" stopIfTrue="1">
      <formula>IF(AND(LEN($A216)&gt;0,$A216&lt;&gt;$F216),TRUE,FALSE)</formula>
    </cfRule>
  </conditionalFormatting>
  <conditionalFormatting sqref="G5:G2503">
    <cfRule type="expression" dxfId="13" priority="22" stopIfTrue="1">
      <formula>IF(FIND("Enter smelter details",G5),TRUE)</formula>
    </cfRule>
  </conditionalFormatting>
  <conditionalFormatting sqref="H5:H214">
    <cfRule type="expression" dxfId="12" priority="399" stopIfTrue="1">
      <formula>IF(AND(H5="",$A5=$X$4),TRUE)</formula>
    </cfRule>
    <cfRule type="expression" dxfId="11" priority="400" stopIfTrue="1">
      <formula>IF(FIND("!",H5),TRUE)</formula>
    </cfRule>
  </conditionalFormatting>
  <conditionalFormatting sqref="R5 E216:E2503 R216:R2503">
    <cfRule type="expression" dxfId="10" priority="8" stopIfTrue="1">
      <formula>IF(FIND("!",E5),TRUE)</formula>
    </cfRule>
    <cfRule type="expression" dxfId="9" priority="7" stopIfTrue="1">
      <formula>IF(AND(E5="",$C5=$X$4),TRUE)</formula>
    </cfRule>
  </conditionalFormatting>
  <conditionalFormatting sqref="R6:R93 R95:R215">
    <cfRule type="expression" dxfId="8" priority="394" stopIfTrue="1">
      <formula>IF(AND(R6="",$A5=$X$4),TRUE)</formula>
    </cfRule>
    <cfRule type="expression" dxfId="7" priority="395" stopIfTrue="1">
      <formula>IF(FIND("!",R6),TRUE)</formula>
    </cfRule>
  </conditionalFormatting>
  <conditionalFormatting sqref="R94">
    <cfRule type="expression" dxfId="6" priority="444" stopIfTrue="1">
      <formula>IF(AND(R94="",#REF!=$X$4),TRUE)</formula>
    </cfRule>
    <cfRule type="expression" dxfId="5" priority="445" stopIfTrue="1">
      <formula>IF(FIND("!",R94),TRUE)</formula>
    </cfRule>
  </conditionalFormatting>
  <dataValidations count="5">
    <dataValidation type="list" allowBlank="1" showInputMessage="1" showErrorMessage="1" sqref="E216:E2503 H5:H214" xr:uid="{00000000-0002-0000-0400-000003000000}">
      <formula1>CL</formula1>
    </dataValidation>
    <dataValidation allowBlank="1" showErrorMessage="1" sqref="F5:G5 F216:G2503 E5:E214 G6:G215" xr:uid="{00000000-0002-0000-0400-000001000000}"/>
    <dataValidation type="list" showInputMessage="1" showErrorMessage="1" sqref="C216:C2503 C5 A5:A214" xr:uid="{00000000-0002-0000-0400-000002000000}">
      <formula1>SN</formula1>
    </dataValidation>
    <dataValidation type="list" allowBlank="1" showInputMessage="1" showErrorMessage="1" sqref="B216:B2503 B5:B214" xr:uid="{00000000-0002-0000-0400-000000000000}">
      <formula1>Metal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406" stopIfTrue="1" id="{4DF03B03-3E0F-40B2-A5D1-B1DA6639A4FD}">
            <xm:f>IF(OR(AND(B5="Tantalum",Declaration!$P$38=""),AND(B5="Tin",Declaration!$P$39=""),AND(B5="Gold",Declaration!$P$40=""),AND(B5="Tungsten",Declaration!$P$41="")),TRUE,FALSE)</xm:f>
            <x14:dxf>
              <fill>
                <patternFill>
                  <bgColor rgb="FFFF0000"/>
                </patternFill>
              </fill>
            </x14:dxf>
          </x14:cfRule>
          <xm:sqref>A5:A214</xm:sqref>
        </x14:conditionalFormatting>
        <x14:conditionalFormatting xmlns:xm="http://schemas.microsoft.com/office/excel/2006/main">
          <x14:cfRule type="expression" priority="371" stopIfTrue="1" id="{3A2C08C1-A3CB-4039-99D1-6146192A6F94}">
            <xm:f>IF(OR(AND(B5="Tantalum",Declaration!$P$38=""),AND(B5="Tin",Declaration!$P$39=""),AND(B5="Gold",Declaration!$P$40=""),AND(B5="Tungsten",Declaration!$P$41="")),TRUE,FALSE)</xm:f>
            <x14:dxf>
              <fill>
                <patternFill>
                  <bgColor rgb="FFFF0000"/>
                </patternFill>
              </fill>
            </x14:dxf>
          </x14:cfRule>
          <xm:sqref>B5:B214</xm:sqref>
        </x14:conditionalFormatting>
        <x14:conditionalFormatting xmlns:xm="http://schemas.microsoft.com/office/excel/2006/main">
          <x14:cfRule type="expression" priority="6" stopIfTrue="1" id="{3A2C08C1-A3CB-4039-99D1-6146192A6F94}">
            <xm:f>IF(OR(AND(B216="Tantalum",Declaration!$P$38=""),AND(B216="Tin",Declaration!$P$39=""),AND(B216="Gold",Declaration!$P$40=""),AND(B216="Tungsten",Declaration!$P$41="")),TRUE,FALSE)</xm:f>
            <x14:dxf>
              <fill>
                <patternFill>
                  <bgColor rgb="FFFF0000"/>
                </patternFill>
              </fill>
            </x14:dxf>
          </x14:cfRule>
          <xm:sqref>B216:B2503</xm:sqref>
        </x14:conditionalFormatting>
        <x14:conditionalFormatting xmlns:xm="http://schemas.microsoft.com/office/excel/2006/main">
          <x14:cfRule type="expression" priority="403" stopIfTrue="1" id="{4DF03B03-3E0F-40B2-A5D1-B1DA6639A4FD}">
            <xm:f>IF(OR(AND(#REF!="Tantalum",Declaration!$P$38=""),AND(#REF!="Tin",Declaration!$P$39=""),AND(#REF!="Gold",Declaration!$P$40=""),AND(#REF!="Tungsten",Declaration!$P$41="")),TRUE,FALSE)</xm:f>
            <x14:dxf>
              <fill>
                <patternFill>
                  <bgColor rgb="FFFF0000"/>
                </patternFill>
              </fill>
            </x14:dxf>
          </x14:cfRule>
          <xm:sqref>C5</xm:sqref>
        </x14:conditionalFormatting>
        <x14:conditionalFormatting xmlns:xm="http://schemas.microsoft.com/office/excel/2006/main">
          <x14:cfRule type="expression" priority="4" stopIfTrue="1" id="{4DF03B03-3E0F-40B2-A5D1-B1DA6639A4FD}">
            <xm:f>IF(OR(AND(B216="Tantalum",Declaration!$P$38=""),AND(B216="Tin",Declaration!$P$39=""),AND(B216="Gold",Declaration!$P$40=""),AND(B216="Tungsten",Declaration!$P$41="")),TRUE,FALSE)</xm:f>
            <x14:dxf>
              <fill>
                <patternFill>
                  <bgColor rgb="FFFF0000"/>
                </patternFill>
              </fill>
            </x14:dxf>
          </x14:cfRule>
          <xm:sqref>C216:C2503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C56" sqref="C5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NVE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NVE Compliance Dept.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compliance@nve.com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952-829-9217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compliance@nve.com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45889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8" sqref="C18"/>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t="s">
        <v>15824</v>
      </c>
      <c r="C6" s="98" t="s">
        <v>15825</v>
      </c>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2025-08-20T13:01:07Z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